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egan.rees\Dropbox\2015 Conference\"/>
    </mc:Choice>
  </mc:AlternateContent>
  <bookViews>
    <workbookView xWindow="-570" yWindow="1140" windowWidth="15180" windowHeight="7455"/>
  </bookViews>
  <sheets>
    <sheet name="Score Entry" sheetId="1" r:id="rId1"/>
    <sheet name="SLO Results" sheetId="17" r:id="rId2"/>
    <sheet name="Test 1" sheetId="5" r:id="rId3"/>
    <sheet name="Test 2" sheetId="6" r:id="rId4"/>
    <sheet name="Test 3" sheetId="13" r:id="rId5"/>
    <sheet name="LowHigh" sheetId="16" r:id="rId6"/>
    <sheet name="Tables" sheetId="18" r:id="rId7"/>
  </sheets>
  <definedNames>
    <definedName name="Grades">'SLO Results'!$M$25:$N$40</definedName>
    <definedName name="level2">Tables!$H$7:$I$10</definedName>
    <definedName name="levels">Tables!$D$1:$E$91</definedName>
    <definedName name="Scale">'SLO Results'!$M$26:$N$37</definedName>
    <definedName name="Scale2">'SLO Results'!$M$10:$N$45</definedName>
    <definedName name="score">Tables!$A$1:$B$39</definedName>
    <definedName name="techimp">'SLO Results'!$M$4:$N$9</definedName>
  </definedNames>
  <calcPr calcId="152511"/>
</workbook>
</file>

<file path=xl/calcChain.xml><?xml version="1.0" encoding="utf-8"?>
<calcChain xmlns="http://schemas.openxmlformats.org/spreadsheetml/2006/main">
  <c r="E34" i="1" l="1"/>
  <c r="E35" i="1"/>
  <c r="I10" i="18" l="1"/>
  <c r="I9" i="18"/>
  <c r="I8" i="18"/>
  <c r="I7" i="18"/>
  <c r="E2" i="18" s="1"/>
  <c r="K243" i="13"/>
  <c r="E243" i="13"/>
  <c r="K229" i="13"/>
  <c r="E229" i="13"/>
  <c r="E241" i="6"/>
  <c r="K241" i="6"/>
  <c r="K227" i="6"/>
  <c r="E227" i="6"/>
  <c r="K241" i="5"/>
  <c r="E241" i="5"/>
  <c r="K227" i="5"/>
  <c r="E227" i="5"/>
  <c r="C15" i="17"/>
  <c r="C16" i="17"/>
  <c r="E57" i="18" l="1"/>
  <c r="K201" i="13" s="1"/>
  <c r="E17" i="18"/>
  <c r="E72" i="18"/>
  <c r="E41" i="18"/>
  <c r="K103" i="5" s="1"/>
  <c r="C18" i="17" s="1"/>
  <c r="E24" i="18"/>
  <c r="E40" i="18"/>
  <c r="E87" i="18"/>
  <c r="E33" i="18"/>
  <c r="E81" i="18"/>
  <c r="E25" i="18"/>
  <c r="E56" i="18"/>
  <c r="E9" i="18"/>
  <c r="E49" i="18"/>
  <c r="K75" i="5" s="1"/>
  <c r="C14" i="17" s="1"/>
  <c r="E8" i="18"/>
  <c r="E65" i="18"/>
  <c r="E48" i="18"/>
  <c r="E32" i="18"/>
  <c r="E16" i="18"/>
  <c r="E1" i="18"/>
  <c r="E64" i="18"/>
  <c r="E47" i="18"/>
  <c r="E31" i="18"/>
  <c r="E15" i="18"/>
  <c r="E88" i="18"/>
  <c r="E63" i="18"/>
  <c r="E44" i="18"/>
  <c r="E28" i="18"/>
  <c r="E6" i="5" s="1"/>
  <c r="C3" i="17" s="1"/>
  <c r="E12" i="18"/>
  <c r="E80" i="18"/>
  <c r="E55" i="18"/>
  <c r="E39" i="18"/>
  <c r="E23" i="18"/>
  <c r="E7" i="18"/>
  <c r="E68" i="18"/>
  <c r="E73" i="18"/>
  <c r="E52" i="18"/>
  <c r="E36" i="18"/>
  <c r="K34" i="6" s="1"/>
  <c r="D8" i="17" s="1"/>
  <c r="E20" i="18"/>
  <c r="E4" i="18"/>
  <c r="E79" i="18"/>
  <c r="E89" i="18"/>
  <c r="E76" i="18"/>
  <c r="E60" i="18"/>
  <c r="E86" i="18"/>
  <c r="E20" i="13" s="1"/>
  <c r="E5" i="17" s="1"/>
  <c r="E71" i="18"/>
  <c r="E84" i="18"/>
  <c r="E78" i="18"/>
  <c r="E70" i="18"/>
  <c r="E62" i="18"/>
  <c r="E54" i="18"/>
  <c r="E46" i="18"/>
  <c r="E38" i="18"/>
  <c r="E30" i="18"/>
  <c r="E22" i="18"/>
  <c r="E14" i="18"/>
  <c r="E6" i="18"/>
  <c r="E103" i="5"/>
  <c r="C17" i="17" s="1"/>
  <c r="E85" i="18"/>
  <c r="E77" i="18"/>
  <c r="E69" i="18"/>
  <c r="E61" i="18"/>
  <c r="E53" i="18"/>
  <c r="E45" i="18"/>
  <c r="E213" i="5" s="1"/>
  <c r="C33" i="17" s="1"/>
  <c r="E37" i="18"/>
  <c r="E29" i="18"/>
  <c r="E21" i="18"/>
  <c r="E13" i="18"/>
  <c r="E5" i="18"/>
  <c r="E20" i="5"/>
  <c r="C5" i="17" s="1"/>
  <c r="E91" i="18"/>
  <c r="E83" i="18"/>
  <c r="E75" i="18"/>
  <c r="E67" i="18"/>
  <c r="E59" i="18"/>
  <c r="E51" i="18"/>
  <c r="E43" i="18"/>
  <c r="E35" i="18"/>
  <c r="E27" i="18"/>
  <c r="E19" i="18"/>
  <c r="E11" i="18"/>
  <c r="E3" i="18"/>
  <c r="E90" i="18"/>
  <c r="E82" i="18"/>
  <c r="E74" i="18"/>
  <c r="E66" i="18"/>
  <c r="E58" i="18"/>
  <c r="E50" i="18"/>
  <c r="E42" i="18"/>
  <c r="E34" i="18"/>
  <c r="E26" i="18"/>
  <c r="E18" i="18"/>
  <c r="E10" i="18"/>
  <c r="K186" i="6"/>
  <c r="D30" i="17" s="1"/>
  <c r="K62" i="5"/>
  <c r="C12" i="17" s="1"/>
  <c r="K213" i="5"/>
  <c r="C34" i="17" s="1"/>
  <c r="K6" i="6"/>
  <c r="D4" i="17" s="1"/>
  <c r="E34" i="6"/>
  <c r="D7" i="17" s="1"/>
  <c r="K131" i="6"/>
  <c r="D22" i="17" s="1"/>
  <c r="E158" i="5"/>
  <c r="C25" i="17" s="1"/>
  <c r="E48" i="5"/>
  <c r="C9" i="17" s="1"/>
  <c r="K48" i="6"/>
  <c r="D10" i="17" s="1"/>
  <c r="E131" i="5"/>
  <c r="C21" i="17" s="1"/>
  <c r="E200" i="5"/>
  <c r="C31" i="17" s="1"/>
  <c r="D12" i="17"/>
  <c r="E32" i="17"/>
  <c r="B33" i="17"/>
  <c r="E38" i="1"/>
  <c r="K34" i="13" l="1"/>
  <c r="E8" i="17" s="1"/>
  <c r="K48" i="13"/>
  <c r="E10" i="17" s="1"/>
  <c r="K158" i="6"/>
  <c r="D26" i="17" s="1"/>
  <c r="K144" i="5"/>
  <c r="C24" i="17" s="1"/>
  <c r="E103" i="6"/>
  <c r="D17" i="17" s="1"/>
  <c r="E144" i="5"/>
  <c r="C23" i="17" s="1"/>
  <c r="E186" i="5"/>
  <c r="C29" i="17" s="1"/>
  <c r="K158" i="5"/>
  <c r="C26" i="17" s="1"/>
  <c r="F26" i="17" s="1"/>
  <c r="G26" i="17" s="1"/>
  <c r="E131" i="6"/>
  <c r="D21" i="17" s="1"/>
  <c r="K117" i="5"/>
  <c r="C20" i="17" s="1"/>
  <c r="C4" i="17"/>
  <c r="K172" i="5"/>
  <c r="C28" i="17" s="1"/>
  <c r="E213" i="6"/>
  <c r="D33" i="17" s="1"/>
  <c r="E117" i="6"/>
  <c r="D19" i="17" s="1"/>
  <c r="K200" i="5"/>
  <c r="C32" i="17" s="1"/>
  <c r="F32" i="17" s="1"/>
  <c r="G32" i="17" s="1"/>
  <c r="K6" i="5"/>
  <c r="K131" i="5"/>
  <c r="C22" i="17" s="1"/>
  <c r="F5" i="17"/>
  <c r="G5" i="17" s="1"/>
  <c r="K20" i="13"/>
  <c r="E6" i="17" s="1"/>
  <c r="K159" i="13"/>
  <c r="E26" i="17" s="1"/>
  <c r="E144" i="6"/>
  <c r="D23" i="17" s="1"/>
  <c r="E104" i="13"/>
  <c r="E17" i="17" s="1"/>
  <c r="F17" i="17" s="1"/>
  <c r="G17" i="17" s="1"/>
  <c r="E62" i="13"/>
  <c r="E11" i="17" s="1"/>
  <c r="E48" i="13"/>
  <c r="E9" i="17" s="1"/>
  <c r="F9" i="17" s="1"/>
  <c r="G9" i="17" s="1"/>
  <c r="K6" i="13"/>
  <c r="E4" i="17" s="1"/>
  <c r="E6" i="13"/>
  <c r="E3" i="17" s="1"/>
  <c r="F3" i="17" s="1"/>
  <c r="G3" i="17" s="1"/>
  <c r="K76" i="13"/>
  <c r="E14" i="17" s="1"/>
  <c r="F14" i="17" s="1"/>
  <c r="G14" i="17" s="1"/>
  <c r="E158" i="6"/>
  <c r="D25" i="17" s="1"/>
  <c r="E172" i="6"/>
  <c r="D27" i="17" s="1"/>
  <c r="E187" i="13"/>
  <c r="E29" i="17" s="1"/>
  <c r="K117" i="6"/>
  <c r="D20" i="17" s="1"/>
  <c r="K173" i="13"/>
  <c r="E28" i="17" s="1"/>
  <c r="E117" i="13"/>
  <c r="E19" i="17" s="1"/>
  <c r="E6" i="6"/>
  <c r="D3" i="17" s="1"/>
  <c r="E117" i="5"/>
  <c r="C19" i="17" s="1"/>
  <c r="K62" i="13"/>
  <c r="E12" i="17" s="1"/>
  <c r="F12" i="17" s="1"/>
  <c r="G12" i="17" s="1"/>
  <c r="K187" i="13"/>
  <c r="E30" i="17" s="1"/>
  <c r="E131" i="13"/>
  <c r="E21" i="17" s="1"/>
  <c r="F21" i="17" s="1"/>
  <c r="G21" i="17" s="1"/>
  <c r="E48" i="6"/>
  <c r="D9" i="17" s="1"/>
  <c r="E172" i="5"/>
  <c r="C27" i="17" s="1"/>
  <c r="E34" i="13"/>
  <c r="E7" i="17" s="1"/>
  <c r="K103" i="6"/>
  <c r="D18" i="17" s="1"/>
  <c r="K172" i="6"/>
  <c r="D28" i="17" s="1"/>
  <c r="E75" i="5"/>
  <c r="C13" i="17" s="1"/>
  <c r="E200" i="6"/>
  <c r="D31" i="17" s="1"/>
  <c r="E145" i="13"/>
  <c r="E23" i="17" s="1"/>
  <c r="F23" i="17" s="1"/>
  <c r="E75" i="6"/>
  <c r="D13" i="17" s="1"/>
  <c r="K90" i="13"/>
  <c r="E16" i="17" s="1"/>
  <c r="F16" i="17" s="1"/>
  <c r="G16" i="17" s="1"/>
  <c r="E159" i="13"/>
  <c r="E25" i="17" s="1"/>
  <c r="F25" i="17" s="1"/>
  <c r="G25" i="17" s="1"/>
  <c r="E90" i="13"/>
  <c r="E15" i="17" s="1"/>
  <c r="F15" i="17" s="1"/>
  <c r="G15" i="17" s="1"/>
  <c r="E89" i="6"/>
  <c r="D15" i="17" s="1"/>
  <c r="K145" i="13"/>
  <c r="E24" i="17" s="1"/>
  <c r="E76" i="13"/>
  <c r="E13" i="17" s="1"/>
  <c r="K144" i="6"/>
  <c r="D24" i="17" s="1"/>
  <c r="E201" i="13"/>
  <c r="E31" i="17" s="1"/>
  <c r="F31" i="17" s="1"/>
  <c r="G31" i="17" s="1"/>
  <c r="K104" i="13"/>
  <c r="E18" i="17" s="1"/>
  <c r="F18" i="17" s="1"/>
  <c r="G18" i="17" s="1"/>
  <c r="K186" i="5"/>
  <c r="C30" i="17" s="1"/>
  <c r="K48" i="5"/>
  <c r="C10" i="17" s="1"/>
  <c r="K131" i="13"/>
  <c r="E22" i="17" s="1"/>
  <c r="K34" i="5"/>
  <c r="C8" i="17" s="1"/>
  <c r="F8" i="17" s="1"/>
  <c r="G8" i="17" s="1"/>
  <c r="E186" i="6"/>
  <c r="D29" i="17" s="1"/>
  <c r="K89" i="6"/>
  <c r="D16" i="17" s="1"/>
  <c r="E62" i="5"/>
  <c r="C11" i="17" s="1"/>
  <c r="K20" i="6"/>
  <c r="D6" i="17" s="1"/>
  <c r="K117" i="13"/>
  <c r="E20" i="17" s="1"/>
  <c r="F20" i="17" s="1"/>
  <c r="G20" i="17" s="1"/>
  <c r="E20" i="6"/>
  <c r="D5" i="17" s="1"/>
  <c r="E173" i="13"/>
  <c r="E27" i="17" s="1"/>
  <c r="K75" i="6"/>
  <c r="D14" i="17" s="1"/>
  <c r="E215" i="13"/>
  <c r="E33" i="17" s="1"/>
  <c r="F33" i="17" s="1"/>
  <c r="G33" i="17" s="1"/>
  <c r="K200" i="6"/>
  <c r="D32" i="17" s="1"/>
  <c r="K20" i="5"/>
  <c r="C6" i="17" s="1"/>
  <c r="E62" i="6"/>
  <c r="D11" i="17" s="1"/>
  <c r="K215" i="13"/>
  <c r="E34" i="17" s="1"/>
  <c r="F34" i="17" s="1"/>
  <c r="G34" i="17" s="1"/>
  <c r="K213" i="6"/>
  <c r="D34" i="17" s="1"/>
  <c r="E34" i="5"/>
  <c r="C7" i="17" s="1"/>
  <c r="B20" i="18"/>
  <c r="B21" i="18" s="1"/>
  <c r="B22" i="18" s="1"/>
  <c r="B23" i="18" s="1"/>
  <c r="B24" i="18" s="1"/>
  <c r="B25" i="18" s="1"/>
  <c r="B26" i="18" s="1"/>
  <c r="B27" i="18" s="1"/>
  <c r="B28" i="18" s="1"/>
  <c r="B29" i="18" s="1"/>
  <c r="E28" i="1"/>
  <c r="F13" i="17" l="1"/>
  <c r="G13" i="17" s="1"/>
  <c r="F29" i="17"/>
  <c r="G29" i="17" s="1"/>
  <c r="F24" i="17"/>
  <c r="G24" i="17" s="1"/>
  <c r="F10" i="17"/>
  <c r="G10" i="17" s="1"/>
  <c r="F22" i="17"/>
  <c r="G22" i="17" s="1"/>
  <c r="G23" i="17"/>
  <c r="F7" i="17"/>
  <c r="G7" i="17" s="1"/>
  <c r="F4" i="17"/>
  <c r="G4" i="17" s="1"/>
  <c r="F28" i="17"/>
  <c r="G28" i="17" s="1"/>
  <c r="F6" i="17"/>
  <c r="G6" i="17" s="1"/>
  <c r="F19" i="17"/>
  <c r="G19" i="17" s="1"/>
  <c r="F30" i="17"/>
  <c r="G30" i="17" s="1"/>
  <c r="F11" i="17"/>
  <c r="G11" i="17" s="1"/>
  <c r="F27" i="17"/>
  <c r="G27" i="17" s="1"/>
  <c r="B30" i="18"/>
  <c r="B31" i="18" s="1"/>
  <c r="B32" i="18" s="1"/>
  <c r="B33" i="18" s="1"/>
  <c r="B34" i="18" s="1"/>
  <c r="B35" i="18" s="1"/>
  <c r="B36" i="18" s="1"/>
  <c r="B37" i="18" s="1"/>
  <c r="B38" i="18" s="1"/>
  <c r="B39" i="18" s="1"/>
  <c r="E43" i="1" l="1"/>
  <c r="E42" i="1"/>
  <c r="E41" i="1"/>
  <c r="E36" i="1"/>
  <c r="E31" i="1"/>
  <c r="E30" i="1"/>
  <c r="E29" i="1"/>
  <c r="E26" i="1"/>
  <c r="E25" i="1"/>
  <c r="E24" i="1"/>
  <c r="E21" i="1"/>
  <c r="E20" i="1"/>
  <c r="E19" i="1"/>
  <c r="E18" i="1"/>
  <c r="E17" i="1"/>
  <c r="E15" i="1"/>
  <c r="E14" i="1"/>
  <c r="E10" i="1"/>
  <c r="D43" i="1" l="1"/>
  <c r="D42" i="1"/>
  <c r="D36" i="1"/>
  <c r="D35" i="1"/>
  <c r="D34" i="1"/>
  <c r="D26" i="1"/>
  <c r="C39" i="16" s="1"/>
  <c r="D24" i="1"/>
  <c r="D17" i="1"/>
  <c r="D16" i="1"/>
  <c r="D15" i="1"/>
  <c r="D14" i="1"/>
  <c r="D11" i="1"/>
  <c r="D9" i="1"/>
  <c r="K8"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N8" i="1"/>
  <c r="N9" i="1"/>
  <c r="N10" i="1"/>
  <c r="O10" i="1" s="1"/>
  <c r="P10" i="1" s="1"/>
  <c r="N11" i="1"/>
  <c r="O11" i="1" s="1"/>
  <c r="P11" i="1" s="1"/>
  <c r="N12" i="1"/>
  <c r="N13" i="1"/>
  <c r="N14" i="1"/>
  <c r="N15" i="1"/>
  <c r="N16" i="1"/>
  <c r="N17" i="1"/>
  <c r="N18" i="1"/>
  <c r="O18" i="1" s="1"/>
  <c r="P18" i="1" s="1"/>
  <c r="N19" i="1"/>
  <c r="O19" i="1" s="1"/>
  <c r="P19" i="1" s="1"/>
  <c r="N20" i="1"/>
  <c r="N21" i="1"/>
  <c r="N22" i="1"/>
  <c r="N23" i="1"/>
  <c r="N24" i="1"/>
  <c r="N25" i="1"/>
  <c r="N26" i="1"/>
  <c r="O26" i="1" s="1"/>
  <c r="P26" i="1" s="1"/>
  <c r="N27" i="1"/>
  <c r="O27" i="1" s="1"/>
  <c r="P27" i="1" s="1"/>
  <c r="N28" i="1"/>
  <c r="N29" i="1"/>
  <c r="N30" i="1"/>
  <c r="N31" i="1"/>
  <c r="N32" i="1"/>
  <c r="N33" i="1"/>
  <c r="N34" i="1"/>
  <c r="O34" i="1" s="1"/>
  <c r="P34" i="1" s="1"/>
  <c r="N35" i="1"/>
  <c r="O35" i="1" s="1"/>
  <c r="P35" i="1" s="1"/>
  <c r="N36" i="1"/>
  <c r="N37" i="1"/>
  <c r="N38" i="1"/>
  <c r="N39" i="1"/>
  <c r="N40" i="1"/>
  <c r="N41" i="1"/>
  <c r="N42" i="1"/>
  <c r="O42" i="1" s="1"/>
  <c r="P42" i="1" s="1"/>
  <c r="N43" i="1"/>
  <c r="O43" i="1" s="1"/>
  <c r="P43" i="1" s="1"/>
  <c r="O25" i="1" l="1"/>
  <c r="P25" i="1" s="1"/>
  <c r="O17" i="1"/>
  <c r="P17" i="1" s="1"/>
  <c r="O21" i="1"/>
  <c r="P21" i="1" s="1"/>
  <c r="O40" i="1"/>
  <c r="P40" i="1" s="1"/>
  <c r="O9" i="1"/>
  <c r="P9" i="1" s="1"/>
  <c r="O41" i="1"/>
  <c r="P41" i="1" s="1"/>
  <c r="O36" i="1"/>
  <c r="P36" i="1" s="1"/>
  <c r="O28" i="1"/>
  <c r="P28" i="1" s="1"/>
  <c r="O20" i="1"/>
  <c r="P20" i="1" s="1"/>
  <c r="O12" i="1"/>
  <c r="P12" i="1" s="1"/>
  <c r="O33" i="1"/>
  <c r="P33" i="1" s="1"/>
  <c r="O32" i="1"/>
  <c r="P32" i="1" s="1"/>
  <c r="O24" i="1"/>
  <c r="P24" i="1" s="1"/>
  <c r="O16" i="1"/>
  <c r="P16" i="1" s="1"/>
  <c r="O8" i="1"/>
  <c r="P8" i="1" s="1"/>
  <c r="O31" i="1"/>
  <c r="P31" i="1" s="1"/>
  <c r="O23" i="1"/>
  <c r="P23" i="1" s="1"/>
  <c r="O15" i="1"/>
  <c r="P15" i="1" s="1"/>
  <c r="O30" i="1"/>
  <c r="P30" i="1" s="1"/>
  <c r="O22" i="1"/>
  <c r="P22" i="1" s="1"/>
  <c r="O37" i="1"/>
  <c r="P37" i="1" s="1"/>
  <c r="O29" i="1"/>
  <c r="P29" i="1" s="1"/>
  <c r="O14" i="1"/>
  <c r="P14" i="1" s="1"/>
  <c r="O13" i="1"/>
  <c r="P13" i="1" s="1"/>
  <c r="O39" i="1"/>
  <c r="P39" i="1" s="1"/>
  <c r="O38" i="1"/>
  <c r="P38" i="1" s="1"/>
  <c r="I3" i="17"/>
  <c r="G40" i="17"/>
  <c r="K40" i="17" s="1"/>
  <c r="P44" i="1" l="1"/>
  <c r="M33" i="17"/>
  <c r="K21" i="5"/>
  <c r="K22" i="5" s="1"/>
  <c r="K21" i="6"/>
  <c r="K22" i="6" s="1"/>
  <c r="K21" i="13"/>
  <c r="K22" i="13" s="1"/>
  <c r="E11" i="1" s="1"/>
  <c r="B5" i="17"/>
  <c r="B6" i="17"/>
  <c r="B7" i="17"/>
  <c r="B8" i="17"/>
  <c r="B9" i="17"/>
  <c r="B10" i="17"/>
  <c r="B11" i="17"/>
  <c r="B12" i="17"/>
  <c r="B13" i="17"/>
  <c r="B14" i="17"/>
  <c r="B15" i="17"/>
  <c r="B16" i="17"/>
  <c r="B17" i="17"/>
  <c r="B18" i="17"/>
  <c r="B19" i="17"/>
  <c r="B20" i="17"/>
  <c r="B21" i="17"/>
  <c r="B22" i="17"/>
  <c r="B23" i="17"/>
  <c r="B24" i="17"/>
  <c r="B25" i="17"/>
  <c r="B26" i="17"/>
  <c r="B27" i="17"/>
  <c r="B28" i="17"/>
  <c r="B29" i="17"/>
  <c r="B30" i="17"/>
  <c r="B31" i="17"/>
  <c r="B32" i="17"/>
  <c r="B34" i="17"/>
  <c r="B4" i="17"/>
  <c r="B3" i="17"/>
  <c r="E245" i="13"/>
  <c r="K244" i="13"/>
  <c r="K245" i="13" s="1"/>
  <c r="E244" i="13"/>
  <c r="J239" i="13"/>
  <c r="D239" i="13"/>
  <c r="K230" i="13"/>
  <c r="K231" i="13" s="1"/>
  <c r="E230" i="13"/>
  <c r="E231" i="13" s="1"/>
  <c r="E40" i="1" s="1"/>
  <c r="J225" i="13"/>
  <c r="D225" i="13"/>
  <c r="K216" i="13"/>
  <c r="K217" i="13" s="1"/>
  <c r="E39" i="1" s="1"/>
  <c r="E216" i="13"/>
  <c r="J211" i="13"/>
  <c r="D211" i="13"/>
  <c r="K202" i="13"/>
  <c r="K203" i="13" s="1"/>
  <c r="E202" i="13"/>
  <c r="E203" i="13" s="1"/>
  <c r="J197" i="13"/>
  <c r="D197" i="13"/>
  <c r="K188" i="13"/>
  <c r="K189" i="13" s="1"/>
  <c r="E188" i="13"/>
  <c r="E189" i="13" s="1"/>
  <c r="J183" i="13"/>
  <c r="D183" i="13"/>
  <c r="K174" i="13"/>
  <c r="K175" i="13" s="1"/>
  <c r="E33" i="1" s="1"/>
  <c r="E174" i="13"/>
  <c r="E175" i="13" s="1"/>
  <c r="E32" i="1" s="1"/>
  <c r="J169" i="13"/>
  <c r="D169" i="13"/>
  <c r="K160" i="13"/>
  <c r="K161" i="13" s="1"/>
  <c r="E160" i="13"/>
  <c r="E161" i="13" s="1"/>
  <c r="J155" i="13"/>
  <c r="D155" i="13"/>
  <c r="K146" i="13"/>
  <c r="K147" i="13" s="1"/>
  <c r="E146" i="13"/>
  <c r="J141" i="13"/>
  <c r="D141" i="13"/>
  <c r="K132" i="13"/>
  <c r="K133" i="13" s="1"/>
  <c r="E27" i="1" s="1"/>
  <c r="E132" i="13"/>
  <c r="E133" i="13" s="1"/>
  <c r="J127" i="13"/>
  <c r="D127" i="13"/>
  <c r="K118" i="13"/>
  <c r="K119" i="13" s="1"/>
  <c r="E118" i="13"/>
  <c r="E119" i="13" s="1"/>
  <c r="J113" i="13"/>
  <c r="D113" i="13"/>
  <c r="K105" i="13"/>
  <c r="K106" i="13" s="1"/>
  <c r="E23" i="1" s="1"/>
  <c r="E105" i="13"/>
  <c r="E106" i="13" s="1"/>
  <c r="E22" i="1" s="1"/>
  <c r="J100" i="13"/>
  <c r="D100" i="13"/>
  <c r="K91" i="13"/>
  <c r="K92" i="13" s="1"/>
  <c r="E91" i="13"/>
  <c r="E92" i="13" s="1"/>
  <c r="J86" i="13"/>
  <c r="D86" i="13"/>
  <c r="K77" i="13"/>
  <c r="K78" i="13" s="1"/>
  <c r="E77" i="13"/>
  <c r="E78" i="13" s="1"/>
  <c r="J72" i="13"/>
  <c r="D72" i="13"/>
  <c r="K63" i="13"/>
  <c r="K64" i="13" s="1"/>
  <c r="E63" i="13"/>
  <c r="E64" i="13" s="1"/>
  <c r="E16" i="1" s="1"/>
  <c r="J58" i="13"/>
  <c r="D58" i="13"/>
  <c r="K49" i="13"/>
  <c r="K50" i="13" s="1"/>
  <c r="E49" i="13"/>
  <c r="E50" i="13" s="1"/>
  <c r="J44" i="13"/>
  <c r="D44" i="13"/>
  <c r="K35" i="13"/>
  <c r="K36" i="13" s="1"/>
  <c r="E13" i="1" s="1"/>
  <c r="E35" i="13"/>
  <c r="E36" i="13" s="1"/>
  <c r="E12" i="1" s="1"/>
  <c r="J30" i="13"/>
  <c r="D30" i="13"/>
  <c r="E21" i="13"/>
  <c r="E22" i="13" s="1"/>
  <c r="J16" i="13"/>
  <c r="D16" i="13"/>
  <c r="K7" i="13"/>
  <c r="K8" i="13" s="1"/>
  <c r="E7" i="13"/>
  <c r="E8" i="13" s="1"/>
  <c r="J2" i="13"/>
  <c r="D2" i="13"/>
  <c r="E217" i="13" l="1"/>
  <c r="E147" i="13"/>
  <c r="E37" i="1"/>
  <c r="M34" i="17"/>
  <c r="M35" i="17" s="1"/>
  <c r="M36" i="17" s="1"/>
  <c r="M37" i="17" s="1"/>
  <c r="M38" i="17" s="1"/>
  <c r="M39" i="17" s="1"/>
  <c r="M40" i="17" s="1"/>
  <c r="M41" i="17" s="1"/>
  <c r="M42" i="17" s="1"/>
  <c r="M43" i="17" s="1"/>
  <c r="M44" i="17" s="1"/>
  <c r="M45" i="17" s="1"/>
  <c r="E39" i="17"/>
  <c r="M32" i="17"/>
  <c r="M31" i="17" s="1"/>
  <c r="M30" i="17" s="1"/>
  <c r="M29" i="17" s="1"/>
  <c r="M28" i="17" s="1"/>
  <c r="M27" i="17" s="1"/>
  <c r="M26" i="17" s="1"/>
  <c r="M25" i="17" s="1"/>
  <c r="M24" i="17" s="1"/>
  <c r="M23" i="17" s="1"/>
  <c r="M22" i="17" s="1"/>
  <c r="M21" i="17" s="1"/>
  <c r="M20" i="17" s="1"/>
  <c r="M19" i="17" s="1"/>
  <c r="M18" i="17" s="1"/>
  <c r="M17" i="17" s="1"/>
  <c r="M16" i="17" s="1"/>
  <c r="M15" i="17" s="1"/>
  <c r="M14" i="17" s="1"/>
  <c r="M13" i="17" s="1"/>
  <c r="M12" i="17" s="1"/>
  <c r="M11" i="17" s="1"/>
  <c r="K242" i="6"/>
  <c r="K243" i="6" s="1"/>
  <c r="E242" i="6"/>
  <c r="E243" i="6" s="1"/>
  <c r="J237" i="6"/>
  <c r="D237" i="6"/>
  <c r="K228" i="6"/>
  <c r="K229" i="6" s="1"/>
  <c r="D41" i="1" s="1"/>
  <c r="E228" i="6"/>
  <c r="E229" i="6" s="1"/>
  <c r="D40" i="1" s="1"/>
  <c r="J223" i="6"/>
  <c r="D223" i="6"/>
  <c r="K214" i="6"/>
  <c r="K215" i="6" s="1"/>
  <c r="D39" i="1" s="1"/>
  <c r="E214" i="6"/>
  <c r="E215" i="6" s="1"/>
  <c r="D38" i="1" s="1"/>
  <c r="J209" i="6"/>
  <c r="D209" i="6"/>
  <c r="K201" i="6"/>
  <c r="K202" i="6" s="1"/>
  <c r="D37" i="1" s="1"/>
  <c r="E201" i="6"/>
  <c r="E202" i="6" s="1"/>
  <c r="J196" i="6"/>
  <c r="D196" i="6"/>
  <c r="K187" i="6"/>
  <c r="K188" i="6" s="1"/>
  <c r="E187" i="6"/>
  <c r="E188" i="6" s="1"/>
  <c r="J182" i="6"/>
  <c r="D182" i="6"/>
  <c r="K173" i="6"/>
  <c r="K174" i="6" s="1"/>
  <c r="D33" i="1" s="1"/>
  <c r="E173" i="6"/>
  <c r="E174" i="6" s="1"/>
  <c r="D32" i="1" s="1"/>
  <c r="J168" i="6"/>
  <c r="D168" i="6"/>
  <c r="K159" i="6"/>
  <c r="K160" i="6" s="1"/>
  <c r="D31" i="1" s="1"/>
  <c r="E159" i="6"/>
  <c r="E160" i="6" s="1"/>
  <c r="D30" i="1" s="1"/>
  <c r="J154" i="6"/>
  <c r="D154" i="6"/>
  <c r="K145" i="6"/>
  <c r="K146" i="6" s="1"/>
  <c r="D29" i="1" s="1"/>
  <c r="E145" i="6"/>
  <c r="E146" i="6" s="1"/>
  <c r="D28" i="1" s="1"/>
  <c r="J140" i="6"/>
  <c r="D140" i="6"/>
  <c r="K132" i="6"/>
  <c r="K133" i="6" s="1"/>
  <c r="D27" i="1" s="1"/>
  <c r="E132" i="6"/>
  <c r="E133" i="6" s="1"/>
  <c r="J127" i="6"/>
  <c r="D127" i="6"/>
  <c r="K118" i="6"/>
  <c r="K119" i="6" s="1"/>
  <c r="D25" i="1" s="1"/>
  <c r="E118" i="6"/>
  <c r="E119" i="6" s="1"/>
  <c r="J113" i="6"/>
  <c r="D113" i="6"/>
  <c r="K104" i="6"/>
  <c r="K105" i="6" s="1"/>
  <c r="D23" i="1" s="1"/>
  <c r="E104" i="6"/>
  <c r="E105" i="6" s="1"/>
  <c r="D22" i="1" s="1"/>
  <c r="J99" i="6"/>
  <c r="D99" i="6"/>
  <c r="K90" i="6"/>
  <c r="K91" i="6" s="1"/>
  <c r="D21" i="1" s="1"/>
  <c r="E90" i="6"/>
  <c r="E91" i="6" s="1"/>
  <c r="D20" i="1" s="1"/>
  <c r="J85" i="6"/>
  <c r="D85" i="6"/>
  <c r="K76" i="6"/>
  <c r="K77" i="6" s="1"/>
  <c r="D19" i="1" s="1"/>
  <c r="E76" i="6"/>
  <c r="E77" i="6" s="1"/>
  <c r="D18" i="1" s="1"/>
  <c r="J71" i="6"/>
  <c r="D71" i="6"/>
  <c r="K63" i="6"/>
  <c r="K64" i="6" s="1"/>
  <c r="E63" i="6"/>
  <c r="E64" i="6" s="1"/>
  <c r="K62" i="6"/>
  <c r="J58" i="6"/>
  <c r="D58" i="6"/>
  <c r="K49" i="6"/>
  <c r="K50" i="6" s="1"/>
  <c r="E49" i="6"/>
  <c r="E50" i="6" s="1"/>
  <c r="J44" i="6"/>
  <c r="D44" i="6"/>
  <c r="K35" i="6"/>
  <c r="K36" i="6" s="1"/>
  <c r="D13" i="1" s="1"/>
  <c r="E35" i="6"/>
  <c r="E36" i="6" s="1"/>
  <c r="D12" i="1" s="1"/>
  <c r="J30" i="6"/>
  <c r="D30" i="6"/>
  <c r="E21" i="6"/>
  <c r="E22" i="6" s="1"/>
  <c r="D10" i="1" s="1"/>
  <c r="J16" i="6"/>
  <c r="D16" i="6"/>
  <c r="K7" i="6"/>
  <c r="K8" i="6" s="1"/>
  <c r="E7" i="6"/>
  <c r="E8" i="6" s="1"/>
  <c r="D8" i="1" s="1"/>
  <c r="J2" i="6"/>
  <c r="D2" i="6"/>
  <c r="K242" i="5"/>
  <c r="K243" i="5" s="1"/>
  <c r="E242" i="5"/>
  <c r="E243" i="5" s="1"/>
  <c r="K228" i="5"/>
  <c r="K229" i="5" s="1"/>
  <c r="E228" i="5"/>
  <c r="E229" i="5" s="1"/>
  <c r="K214" i="5"/>
  <c r="K215" i="5" s="1"/>
  <c r="E214" i="5"/>
  <c r="E215" i="5" s="1"/>
  <c r="K201" i="5"/>
  <c r="K202" i="5" s="1"/>
  <c r="E201" i="5"/>
  <c r="E202" i="5" s="1"/>
  <c r="K187" i="5"/>
  <c r="K188" i="5" s="1"/>
  <c r="E187" i="5"/>
  <c r="E188" i="5" s="1"/>
  <c r="K173" i="5"/>
  <c r="K174" i="5" s="1"/>
  <c r="E173" i="5"/>
  <c r="E174" i="5" s="1"/>
  <c r="K159" i="5"/>
  <c r="K160" i="5" s="1"/>
  <c r="E159" i="5"/>
  <c r="E160" i="5" s="1"/>
  <c r="K145" i="5"/>
  <c r="K146" i="5" s="1"/>
  <c r="E145" i="5"/>
  <c r="E146" i="5" s="1"/>
  <c r="K132" i="5"/>
  <c r="K133" i="5" s="1"/>
  <c r="E132" i="5"/>
  <c r="E133" i="5" s="1"/>
  <c r="K118" i="5"/>
  <c r="K119" i="5" s="1"/>
  <c r="E118" i="5"/>
  <c r="E119" i="5" s="1"/>
  <c r="K104" i="5"/>
  <c r="K105" i="5" s="1"/>
  <c r="E104" i="5"/>
  <c r="E105" i="5" s="1"/>
  <c r="K90" i="5"/>
  <c r="K91" i="5" s="1"/>
  <c r="K89" i="5"/>
  <c r="E90" i="5"/>
  <c r="E91" i="5" s="1"/>
  <c r="E89" i="5"/>
  <c r="K76" i="5"/>
  <c r="K77" i="5" s="1"/>
  <c r="E76" i="5"/>
  <c r="E77" i="5" s="1"/>
  <c r="K63" i="5"/>
  <c r="K64" i="5" s="1"/>
  <c r="E63" i="5"/>
  <c r="E64" i="5" s="1"/>
  <c r="K49" i="5"/>
  <c r="K50" i="5" s="1"/>
  <c r="E49" i="5"/>
  <c r="E50" i="5" s="1"/>
  <c r="K35" i="5"/>
  <c r="K36" i="5" s="1"/>
  <c r="E35" i="5"/>
  <c r="E36" i="5" s="1"/>
  <c r="E21" i="5"/>
  <c r="E22" i="5" s="1"/>
  <c r="C10" i="1" s="1"/>
  <c r="K7" i="5"/>
  <c r="K8" i="5" s="1"/>
  <c r="C39" i="17" l="1"/>
  <c r="D39" i="17"/>
  <c r="M44" i="1" l="1"/>
  <c r="J44" i="1" l="1"/>
  <c r="C18" i="1" l="1"/>
  <c r="I31" i="17" l="1"/>
  <c r="K31" i="17" s="1"/>
  <c r="I32" i="17"/>
  <c r="K32" i="17" s="1"/>
  <c r="I33" i="17"/>
  <c r="K33" i="17" s="1"/>
  <c r="I34" i="17"/>
  <c r="K34" i="17" s="1"/>
  <c r="C25" i="1"/>
  <c r="C17" i="1"/>
  <c r="E7" i="5"/>
  <c r="J32" i="17" l="1"/>
  <c r="J31" i="17"/>
  <c r="J34" i="17"/>
  <c r="J33" i="17"/>
  <c r="E8" i="5"/>
  <c r="C8" i="1" s="1"/>
  <c r="N44" i="1"/>
  <c r="C58" i="16"/>
  <c r="I4" i="17" l="1"/>
  <c r="K4" i="17" s="1"/>
  <c r="I5" i="17"/>
  <c r="K5" i="17" s="1"/>
  <c r="I6" i="17"/>
  <c r="K6" i="17" s="1"/>
  <c r="I7" i="17"/>
  <c r="K7" i="17" s="1"/>
  <c r="I8" i="17"/>
  <c r="K8" i="17" s="1"/>
  <c r="I9" i="17"/>
  <c r="K9" i="17" s="1"/>
  <c r="I10" i="17"/>
  <c r="K10" i="17" s="1"/>
  <c r="I11" i="17"/>
  <c r="K11" i="17" s="1"/>
  <c r="I12" i="17"/>
  <c r="K12" i="17" s="1"/>
  <c r="I13" i="17"/>
  <c r="K13" i="17" s="1"/>
  <c r="I14" i="17"/>
  <c r="K14" i="17" s="1"/>
  <c r="I15" i="17"/>
  <c r="K15" i="17" s="1"/>
  <c r="I16" i="17"/>
  <c r="K16" i="17" s="1"/>
  <c r="I17" i="17"/>
  <c r="K17" i="17" s="1"/>
  <c r="I18" i="17"/>
  <c r="K18" i="17" s="1"/>
  <c r="I19" i="17"/>
  <c r="K19" i="17" s="1"/>
  <c r="I21" i="17"/>
  <c r="K21" i="17" s="1"/>
  <c r="I22" i="17"/>
  <c r="K22" i="17" s="1"/>
  <c r="I23" i="17"/>
  <c r="K23" i="17" s="1"/>
  <c r="I24" i="17"/>
  <c r="K24" i="17" s="1"/>
  <c r="I25" i="17"/>
  <c r="K25" i="17" s="1"/>
  <c r="I26" i="17"/>
  <c r="K26" i="17" s="1"/>
  <c r="I27" i="17"/>
  <c r="K27" i="17" s="1"/>
  <c r="I28" i="17"/>
  <c r="K28" i="17" s="1"/>
  <c r="I29" i="17"/>
  <c r="K29" i="17" s="1"/>
  <c r="I30" i="17"/>
  <c r="K30" i="17" s="1"/>
  <c r="I20" i="17"/>
  <c r="K20" i="17" s="1"/>
  <c r="J11" i="17" l="1"/>
  <c r="J7" i="17"/>
  <c r="J28" i="17"/>
  <c r="J19" i="17"/>
  <c r="J27" i="17"/>
  <c r="J18" i="17"/>
  <c r="J10" i="17"/>
  <c r="J26" i="17"/>
  <c r="J17" i="17"/>
  <c r="J9" i="17"/>
  <c r="J25" i="17"/>
  <c r="J16" i="17"/>
  <c r="J8" i="17"/>
  <c r="J24" i="17"/>
  <c r="J15" i="17"/>
  <c r="J20" i="17"/>
  <c r="J23" i="17"/>
  <c r="J14" i="17"/>
  <c r="J6" i="17"/>
  <c r="J30" i="17"/>
  <c r="J22" i="17"/>
  <c r="J13" i="17"/>
  <c r="J5" i="17"/>
  <c r="J29" i="17"/>
  <c r="J21" i="17"/>
  <c r="J12" i="17"/>
  <c r="J4" i="17"/>
  <c r="K44" i="1" l="1"/>
  <c r="A44" i="16"/>
  <c r="A41" i="16"/>
  <c r="A39" i="16"/>
  <c r="A37" i="16"/>
  <c r="K3" i="17" l="1"/>
  <c r="K42" i="17" s="1"/>
  <c r="J3" i="17"/>
  <c r="K44" i="17" l="1"/>
  <c r="K45" i="17"/>
  <c r="K46" i="17"/>
  <c r="K41" i="17"/>
  <c r="K43" i="17" s="1"/>
  <c r="J196" i="5"/>
  <c r="D196" i="5"/>
  <c r="J182" i="5"/>
  <c r="D182" i="5"/>
  <c r="J168" i="5"/>
  <c r="D168" i="5"/>
  <c r="J154" i="5"/>
  <c r="D154" i="5"/>
  <c r="J140" i="5"/>
  <c r="D140" i="5"/>
  <c r="J127" i="5"/>
  <c r="D127" i="5"/>
  <c r="J113" i="5"/>
  <c r="C39" i="1" l="1"/>
  <c r="C27" i="1"/>
  <c r="C16" i="1"/>
  <c r="C21" i="1" l="1"/>
  <c r="A75" i="16" l="1"/>
  <c r="L44" i="1"/>
  <c r="I44" i="1"/>
  <c r="A46" i="16"/>
  <c r="A48" i="16"/>
  <c r="A50" i="16"/>
  <c r="A52" i="16"/>
  <c r="A54" i="16"/>
  <c r="A73" i="16"/>
  <c r="A67" i="16"/>
  <c r="A69" i="16"/>
  <c r="A71" i="16"/>
  <c r="A6" i="16"/>
  <c r="A8" i="16"/>
  <c r="A10" i="16"/>
  <c r="A12" i="16"/>
  <c r="A14" i="16"/>
  <c r="A16" i="16"/>
  <c r="A18" i="16"/>
  <c r="A20" i="16"/>
  <c r="A23" i="16"/>
  <c r="A25" i="16"/>
  <c r="A27" i="16"/>
  <c r="A29" i="16"/>
  <c r="A31" i="16"/>
  <c r="A33" i="16"/>
  <c r="A35" i="16"/>
  <c r="A56" i="16"/>
  <c r="A58" i="16"/>
  <c r="A60" i="16"/>
  <c r="A62" i="16"/>
  <c r="A65" i="16"/>
  <c r="A4" i="16"/>
  <c r="A2" i="16"/>
  <c r="C29" i="1"/>
  <c r="C41" i="1"/>
  <c r="C15" i="1"/>
  <c r="C46" i="16"/>
  <c r="C73" i="16"/>
  <c r="J237" i="5"/>
  <c r="D237" i="5"/>
  <c r="C43" i="1"/>
  <c r="C42" i="1"/>
  <c r="J223" i="5"/>
  <c r="D223" i="5"/>
  <c r="J209" i="5"/>
  <c r="E9" i="1"/>
  <c r="E8" i="1"/>
  <c r="C40" i="1"/>
  <c r="C37" i="1"/>
  <c r="C36" i="1"/>
  <c r="C34" i="1"/>
  <c r="C32" i="1"/>
  <c r="C28" i="1"/>
  <c r="C24" i="1"/>
  <c r="C23" i="1"/>
  <c r="C22" i="1"/>
  <c r="C19" i="1"/>
  <c r="C12" i="1"/>
  <c r="C9" i="1"/>
  <c r="C33" i="1"/>
  <c r="C31" i="1"/>
  <c r="F39" i="1"/>
  <c r="C50" i="16"/>
  <c r="C48" i="16"/>
  <c r="F10" i="1"/>
  <c r="D209" i="5"/>
  <c r="C11" i="1"/>
  <c r="C13" i="1"/>
  <c r="C14" i="1"/>
  <c r="C20" i="1"/>
  <c r="C26" i="1"/>
  <c r="C35" i="1"/>
  <c r="F35" i="1" s="1"/>
  <c r="C38" i="1"/>
  <c r="D113" i="5"/>
  <c r="J99" i="5"/>
  <c r="D99" i="5"/>
  <c r="J85" i="5"/>
  <c r="D85" i="5"/>
  <c r="J71" i="5"/>
  <c r="D71" i="5"/>
  <c r="J58" i="5"/>
  <c r="D58" i="5"/>
  <c r="J44" i="5"/>
  <c r="D44" i="5"/>
  <c r="J30" i="5"/>
  <c r="D30" i="5"/>
  <c r="J16" i="5"/>
  <c r="D16" i="5"/>
  <c r="J2" i="5"/>
  <c r="D2" i="5"/>
  <c r="F28" i="1" l="1"/>
  <c r="F11" i="1"/>
  <c r="F8" i="1"/>
  <c r="G8" i="1"/>
  <c r="F12" i="1"/>
  <c r="F31" i="1"/>
  <c r="F42" i="1"/>
  <c r="F37" i="1"/>
  <c r="F22" i="1"/>
  <c r="F40" i="1"/>
  <c r="F41" i="1"/>
  <c r="F29" i="1"/>
  <c r="G36" i="1"/>
  <c r="E60" i="16" s="1"/>
  <c r="F36" i="1"/>
  <c r="B75" i="16"/>
  <c r="F43" i="1"/>
  <c r="D75" i="16" s="1"/>
  <c r="G25" i="1"/>
  <c r="F25" i="1"/>
  <c r="F33" i="1"/>
  <c r="G37" i="1"/>
  <c r="E62" i="16" s="1"/>
  <c r="G35" i="1"/>
  <c r="G40" i="1"/>
  <c r="E69" i="16" s="1"/>
  <c r="H40" i="1"/>
  <c r="H41" i="1"/>
  <c r="G41" i="1"/>
  <c r="E71" i="16" s="1"/>
  <c r="H42" i="1"/>
  <c r="G42" i="1"/>
  <c r="E73" i="16" s="1"/>
  <c r="C75" i="16"/>
  <c r="G43" i="1"/>
  <c r="E75" i="16" s="1"/>
  <c r="H43" i="1"/>
  <c r="G11" i="1"/>
  <c r="E8" i="16" s="1"/>
  <c r="G38" i="1"/>
  <c r="E65" i="16" s="1"/>
  <c r="G39" i="1"/>
  <c r="E67" i="16" s="1"/>
  <c r="H39" i="1"/>
  <c r="G28" i="1"/>
  <c r="G29" i="1"/>
  <c r="C54" i="16"/>
  <c r="G33" i="1"/>
  <c r="G31" i="1"/>
  <c r="G22" i="1"/>
  <c r="E31" i="16" s="1"/>
  <c r="G12" i="1"/>
  <c r="E10" i="16" s="1"/>
  <c r="G10" i="1"/>
  <c r="E6" i="16" s="1"/>
  <c r="F32" i="1"/>
  <c r="C56" i="16"/>
  <c r="F27" i="1"/>
  <c r="F16" i="1"/>
  <c r="F18" i="1"/>
  <c r="C27" i="16"/>
  <c r="C35" i="16"/>
  <c r="C33" i="16"/>
  <c r="C16" i="16"/>
  <c r="C14" i="16"/>
  <c r="C12" i="16"/>
  <c r="F26" i="1"/>
  <c r="C25" i="16"/>
  <c r="H37" i="1"/>
  <c r="H36" i="1"/>
  <c r="H9" i="1"/>
  <c r="C30" i="1"/>
  <c r="F30" i="1" s="1"/>
  <c r="H35" i="1"/>
  <c r="C37" i="16"/>
  <c r="B54" i="16"/>
  <c r="B50" i="16"/>
  <c r="B44" i="16"/>
  <c r="B52" i="16"/>
  <c r="C44" i="16"/>
  <c r="B46" i="16"/>
  <c r="H10" i="1"/>
  <c r="B56" i="16"/>
  <c r="H31" i="1"/>
  <c r="H28" i="1"/>
  <c r="B39" i="16"/>
  <c r="B33" i="16"/>
  <c r="H22" i="1"/>
  <c r="B25" i="16"/>
  <c r="H12" i="1"/>
  <c r="H11" i="1"/>
  <c r="H8" i="1"/>
  <c r="B10" i="16"/>
  <c r="B2" i="16"/>
  <c r="C71" i="16"/>
  <c r="C69" i="16"/>
  <c r="C67" i="16"/>
  <c r="C62" i="16"/>
  <c r="B60" i="16"/>
  <c r="B58" i="16"/>
  <c r="B37" i="16"/>
  <c r="B35" i="16"/>
  <c r="B31" i="16"/>
  <c r="B29" i="16"/>
  <c r="B27" i="16"/>
  <c r="B23" i="16"/>
  <c r="B20" i="16"/>
  <c r="B18" i="16"/>
  <c r="B16" i="16"/>
  <c r="B12" i="16"/>
  <c r="C6" i="16"/>
  <c r="B8" i="16"/>
  <c r="B4" i="16"/>
  <c r="B6" i="16"/>
  <c r="C2" i="16"/>
  <c r="B73" i="16"/>
  <c r="D73" i="16" s="1"/>
  <c r="B71" i="16"/>
  <c r="B69" i="16"/>
  <c r="B67" i="16"/>
  <c r="B65" i="16"/>
  <c r="B62" i="16"/>
  <c r="C31" i="16"/>
  <c r="B14" i="16"/>
  <c r="C8" i="16"/>
  <c r="B41" i="16"/>
  <c r="C10" i="16"/>
  <c r="C60" i="16"/>
  <c r="G17" i="1" l="1"/>
  <c r="E20" i="16" s="1"/>
  <c r="F17" i="1"/>
  <c r="F15" i="1"/>
  <c r="G21" i="1"/>
  <c r="E29" i="16" s="1"/>
  <c r="F21" i="1"/>
  <c r="F34" i="1"/>
  <c r="F9" i="1"/>
  <c r="F13" i="1"/>
  <c r="F23" i="1"/>
  <c r="F14" i="1"/>
  <c r="F38" i="1"/>
  <c r="F20" i="1"/>
  <c r="F24" i="1"/>
  <c r="F19" i="1"/>
  <c r="H32" i="1"/>
  <c r="H15" i="1"/>
  <c r="E2" i="16"/>
  <c r="G9" i="1"/>
  <c r="G14" i="1"/>
  <c r="E14" i="16" s="1"/>
  <c r="H21" i="1"/>
  <c r="H38" i="1"/>
  <c r="G19" i="1"/>
  <c r="E25" i="16" s="1"/>
  <c r="G20" i="1"/>
  <c r="E27" i="16" s="1"/>
  <c r="H13" i="1"/>
  <c r="G24" i="1"/>
  <c r="E35" i="16" s="1"/>
  <c r="H17" i="1"/>
  <c r="C65" i="16"/>
  <c r="D65" i="16" s="1"/>
  <c r="G32" i="1"/>
  <c r="E54" i="16" s="1"/>
  <c r="G34" i="1"/>
  <c r="E56" i="16" s="1"/>
  <c r="C41" i="16"/>
  <c r="D41" i="16" s="1"/>
  <c r="G27" i="1"/>
  <c r="E41" i="16" s="1"/>
  <c r="D39" i="16"/>
  <c r="H26" i="1"/>
  <c r="G26" i="1"/>
  <c r="E39" i="16" s="1"/>
  <c r="G23" i="1"/>
  <c r="E33" i="16" s="1"/>
  <c r="H19" i="1"/>
  <c r="C23" i="16"/>
  <c r="D23" i="16" s="1"/>
  <c r="G18" i="1"/>
  <c r="E23" i="16" s="1"/>
  <c r="H16" i="1"/>
  <c r="G16" i="1"/>
  <c r="E18" i="16" s="1"/>
  <c r="G15" i="1"/>
  <c r="E16" i="16" s="1"/>
  <c r="G13" i="1"/>
  <c r="E12" i="16" s="1"/>
  <c r="C44" i="1"/>
  <c r="G30" i="1"/>
  <c r="E50" i="16" s="1"/>
  <c r="H27" i="1"/>
  <c r="C18" i="16"/>
  <c r="D18" i="16" s="1"/>
  <c r="H18" i="1"/>
  <c r="H20" i="1"/>
  <c r="D27" i="16"/>
  <c r="H24" i="1"/>
  <c r="D35" i="16"/>
  <c r="H23" i="1"/>
  <c r="D33" i="16"/>
  <c r="C29" i="16"/>
  <c r="D29" i="16" s="1"/>
  <c r="D16" i="16"/>
  <c r="H14" i="1"/>
  <c r="D14" i="16"/>
  <c r="D12" i="16"/>
  <c r="D25" i="16"/>
  <c r="C20" i="16"/>
  <c r="D20" i="16" s="1"/>
  <c r="C4" i="16"/>
  <c r="D4" i="16" s="1"/>
  <c r="B48" i="16"/>
  <c r="D48" i="16" s="1"/>
  <c r="E44" i="1"/>
  <c r="E37" i="16"/>
  <c r="H25" i="1"/>
  <c r="D37" i="16"/>
  <c r="H33" i="1"/>
  <c r="C52" i="16"/>
  <c r="D52" i="16" s="1"/>
  <c r="H30" i="1"/>
  <c r="D58" i="16"/>
  <c r="D56" i="16"/>
  <c r="H34" i="1"/>
  <c r="D46" i="16"/>
  <c r="D44" i="1"/>
  <c r="H29" i="1"/>
  <c r="E46" i="16"/>
  <c r="E48" i="16"/>
  <c r="E52" i="16"/>
  <c r="D44" i="16"/>
  <c r="E58" i="16"/>
  <c r="D62" i="16"/>
  <c r="D6" i="16"/>
  <c r="D67" i="16"/>
  <c r="D69" i="16"/>
  <c r="D60" i="16"/>
  <c r="D10" i="16"/>
  <c r="D71" i="16"/>
  <c r="D50" i="16"/>
  <c r="D2" i="16"/>
  <c r="D8" i="16"/>
  <c r="D31" i="16"/>
  <c r="D54" i="16"/>
  <c r="F44" i="1" l="1"/>
  <c r="G44" i="1"/>
  <c r="E4" i="16"/>
  <c r="H44" i="1"/>
  <c r="E44" i="16"/>
  <c r="F39" i="17" l="1"/>
  <c r="G41" i="17" l="1"/>
  <c r="G43" i="17" s="1"/>
  <c r="G42" i="17"/>
</calcChain>
</file>

<file path=xl/sharedStrings.xml><?xml version="1.0" encoding="utf-8"?>
<sst xmlns="http://schemas.openxmlformats.org/spreadsheetml/2006/main" count="1675" uniqueCount="99">
  <si>
    <t>Feet on floor</t>
  </si>
  <si>
    <t>Body centered</t>
  </si>
  <si>
    <t>Wrists up</t>
  </si>
  <si>
    <t>Eyes on screen</t>
  </si>
  <si>
    <t>Sit straight</t>
  </si>
  <si>
    <t xml:space="preserve">Results for Technique Test #1 </t>
  </si>
  <si>
    <t>Score:</t>
  </si>
  <si>
    <t xml:space="preserve">This is one of three tecnique test that will be given. </t>
  </si>
  <si>
    <t xml:space="preserve"> The highest two scores will be averaged together </t>
  </si>
  <si>
    <t xml:space="preserve"> and will make 1/3 of yourgrade. Please improve on those</t>
  </si>
  <si>
    <t xml:space="preserve"> areas below 4.</t>
  </si>
  <si>
    <t xml:space="preserve">This is one of three technique test that will be given. </t>
  </si>
  <si>
    <t xml:space="preserve">Results for Technique Test #2 </t>
  </si>
  <si>
    <t xml:space="preserve"> </t>
  </si>
  <si>
    <t xml:space="preserve">Results for Technique Test #3 </t>
  </si>
  <si>
    <t>1st Speed</t>
  </si>
  <si>
    <t>2nd Speed</t>
  </si>
  <si>
    <t>2nd</t>
  </si>
  <si>
    <t>Low</t>
  </si>
  <si>
    <t>High</t>
  </si>
  <si>
    <t>1st</t>
  </si>
  <si>
    <t>CLASS AVERAGE</t>
  </si>
  <si>
    <t>Highest</t>
  </si>
  <si>
    <t>Lowest</t>
  </si>
  <si>
    <t xml:space="preserve">This sheet can be printed and sliced up and given to each student after the second technique test. It tells them their first two scores, and their highest possible and lowest possible score. It generates automatically. </t>
  </si>
  <si>
    <t>Errors</t>
  </si>
  <si>
    <t>Net Speed</t>
  </si>
  <si>
    <t>Level</t>
  </si>
  <si>
    <t>Met Standard</t>
  </si>
  <si>
    <t>NP</t>
  </si>
  <si>
    <t>HIGH</t>
  </si>
  <si>
    <t>MED</t>
  </si>
  <si>
    <t>LOW</t>
  </si>
  <si>
    <t>Total Proficient</t>
  </si>
  <si>
    <t>Total Non Proficient</t>
  </si>
  <si>
    <t>Percent Proficient</t>
  </si>
  <si>
    <t xml:space="preserve"> and will make 1/3 of your grade. Please improve on those</t>
  </si>
  <si>
    <t>Not Proficient</t>
  </si>
  <si>
    <t>Low Proficiency</t>
  </si>
  <si>
    <t>How many students are in this class?</t>
  </si>
  <si>
    <t>Key by Touch</t>
  </si>
  <si>
    <t>Test 1 Level</t>
  </si>
  <si>
    <t>Test 2 Level</t>
  </si>
  <si>
    <t>Test 3 Level</t>
  </si>
  <si>
    <t>Speed Increase</t>
  </si>
  <si>
    <t>Technique %</t>
  </si>
  <si>
    <t>Level Increase</t>
  </si>
  <si>
    <t>How many steps are students expected to INCREASE in Technique?</t>
  </si>
  <si>
    <t>Tech. Improvement</t>
  </si>
  <si>
    <t>Technique</t>
  </si>
  <si>
    <t>Speed</t>
  </si>
  <si>
    <t>Level:</t>
  </si>
  <si>
    <t>Speed Improvement</t>
  </si>
  <si>
    <t>High Proficiency</t>
  </si>
  <si>
    <t>Medium Proficiency</t>
  </si>
  <si>
    <t>Total Med</t>
  </si>
  <si>
    <t>Total Low</t>
  </si>
  <si>
    <t>Total High</t>
  </si>
  <si>
    <t>By how many Net WPM improvement will students be measured?</t>
  </si>
  <si>
    <t>Score</t>
  </si>
  <si>
    <t>Increase</t>
  </si>
  <si>
    <t>Technique Levels</t>
  </si>
  <si>
    <t>Level 1 High</t>
  </si>
  <si>
    <t>Level 2 High</t>
  </si>
  <si>
    <t>Level 3 High</t>
  </si>
  <si>
    <t>Level 4 High</t>
  </si>
  <si>
    <t>SLO Keyboarding Record</t>
  </si>
  <si>
    <t>Harris, Joanna</t>
  </si>
  <si>
    <t>Smith, Grayson</t>
  </si>
  <si>
    <t>Williams, Terrence</t>
  </si>
  <si>
    <t>Grantham, Marina</t>
  </si>
  <si>
    <t>James, Heidi</t>
  </si>
  <si>
    <t>Lewis, Garrett</t>
  </si>
  <si>
    <t>Winslow, Tenille</t>
  </si>
  <si>
    <t>Desmond, Daphne</t>
  </si>
  <si>
    <t>Christensen, Heather</t>
  </si>
  <si>
    <t>Villalobos, Chris</t>
  </si>
  <si>
    <t>Gonzales, Rick</t>
  </si>
  <si>
    <t>Vandersnatch, Greg</t>
  </si>
  <si>
    <t>Israelsen, Marissa</t>
  </si>
  <si>
    <t>Johnson, Timothy</t>
  </si>
  <si>
    <t>Patterson, Joslyn</t>
  </si>
  <si>
    <t>Barker, Clyde</t>
  </si>
  <si>
    <t>Timmerman, Wesley</t>
  </si>
  <si>
    <t>Clarke, Ethan</t>
  </si>
  <si>
    <t>Butcher, Emily</t>
  </si>
  <si>
    <t>Limbley, George</t>
  </si>
  <si>
    <t>Parkinson, Megan</t>
  </si>
  <si>
    <t>Appleton, JC</t>
  </si>
  <si>
    <t>Taylor, Marcus</t>
  </si>
  <si>
    <t>Judd, Ansel</t>
  </si>
  <si>
    <t>Davis, William</t>
  </si>
  <si>
    <t>Hansen, Ellen</t>
  </si>
  <si>
    <t>Shafer, Ryland</t>
  </si>
  <si>
    <t>Grant, Marianne</t>
  </si>
  <si>
    <t>Hutland, Jemima</t>
  </si>
  <si>
    <t>Corsey, Donald</t>
  </si>
  <si>
    <t>Brandt, Elijah</t>
  </si>
  <si>
    <t>Newland, Boyd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</si>
</sst>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8"/>
      <name val="Arial"/>
      <family val="2"/>
    </font>
    <font>
      <b/>
      <sz val="26"/>
      <name val="Arial"/>
      <family val="2"/>
    </font>
    <font>
      <sz val="12"/>
      <name val="Arial"/>
      <family val="2"/>
    </font>
    <font>
      <b/>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9"/>
      <name val="Arial"/>
      <family val="2"/>
    </font>
    <font>
      <sz val="8"/>
      <color theme="1"/>
      <name val="Arial"/>
      <family val="2"/>
    </font>
    <font>
      <sz val="11"/>
      <name val="Arial"/>
      <family val="2"/>
    </font>
    <font>
      <b/>
      <sz val="12"/>
      <color theme="1"/>
      <name val="Arial"/>
      <family val="2"/>
    </font>
    <font>
      <b/>
      <sz val="8"/>
      <color theme="1"/>
      <name val="Arial"/>
      <family val="2"/>
    </font>
    <font>
      <sz val="8"/>
      <color theme="0"/>
      <name val="Arial"/>
      <family val="2"/>
    </font>
    <font>
      <sz val="18"/>
      <name val="Arial"/>
      <family val="2"/>
    </font>
    <font>
      <sz val="6"/>
      <name val="Arial"/>
      <family val="2"/>
    </font>
    <font>
      <sz val="16"/>
      <name val="Arial"/>
      <family val="2"/>
    </font>
  </fonts>
  <fills count="63">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FED6E2"/>
        <bgColor indexed="64"/>
      </patternFill>
    </fill>
    <fill>
      <patternFill patternType="solid">
        <fgColor rgb="FFFC84A9"/>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FF"/>
        <bgColor indexed="64"/>
      </patternFill>
    </fill>
    <fill>
      <patternFill patternType="solid">
        <fgColor theme="3" tint="0.39997558519241921"/>
        <bgColor indexed="64"/>
      </patternFill>
    </fill>
    <fill>
      <patternFill patternType="solid">
        <fgColor theme="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4" tint="0.39997558519241921"/>
        <bgColor indexed="64"/>
      </patternFill>
    </fill>
    <fill>
      <patternFill patternType="solid">
        <fgColor rgb="FF92D050"/>
        <bgColor indexed="64"/>
      </patternFill>
    </fill>
    <fill>
      <patternFill patternType="solid">
        <fgColor rgb="FFFFFFD1"/>
        <bgColor indexed="64"/>
      </patternFill>
    </fill>
    <fill>
      <patternFill patternType="solid">
        <fgColor rgb="FFFFEBF1"/>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double">
        <color indexed="64"/>
      </bottom>
      <diagonal/>
    </border>
    <border>
      <left style="thin">
        <color indexed="64"/>
      </left>
      <right style="medium">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s>
  <cellStyleXfs count="1543">
    <xf numFmtId="0" fontId="0" fillId="0" borderId="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4" fillId="27" borderId="0" applyNumberFormat="0" applyBorder="0" applyAlignment="0" applyProtection="0"/>
    <xf numFmtId="0" fontId="15" fillId="28" borderId="10" applyNumberFormat="0" applyAlignment="0" applyProtection="0"/>
    <xf numFmtId="0" fontId="16" fillId="29" borderId="11" applyNumberFormat="0" applyAlignment="0" applyProtection="0"/>
    <xf numFmtId="0" fontId="17" fillId="0" borderId="0" applyNumberFormat="0" applyFill="0" applyBorder="0" applyAlignment="0" applyProtection="0"/>
    <xf numFmtId="0" fontId="18" fillId="30" borderId="0" applyNumberFormat="0" applyBorder="0" applyAlignment="0" applyProtection="0"/>
    <xf numFmtId="0" fontId="19" fillId="0" borderId="12" applyNumberFormat="0" applyFill="0" applyAlignment="0" applyProtection="0"/>
    <xf numFmtId="0" fontId="20" fillId="0" borderId="13" applyNumberFormat="0" applyFill="0" applyAlignment="0" applyProtection="0"/>
    <xf numFmtId="0" fontId="21" fillId="0" borderId="14" applyNumberFormat="0" applyFill="0" applyAlignment="0" applyProtection="0"/>
    <xf numFmtId="0" fontId="21" fillId="0" borderId="0" applyNumberFormat="0" applyFill="0" applyBorder="0" applyAlignment="0" applyProtection="0"/>
    <xf numFmtId="0" fontId="22" fillId="31" borderId="10" applyNumberFormat="0" applyAlignment="0" applyProtection="0"/>
    <xf numFmtId="0" fontId="23" fillId="0" borderId="15" applyNumberFormat="0" applyFill="0" applyAlignment="0" applyProtection="0"/>
    <xf numFmtId="0" fontId="24" fillId="32" borderId="0" applyNumberFormat="0" applyBorder="0" applyAlignment="0" applyProtection="0"/>
    <xf numFmtId="0" fontId="12" fillId="0" borderId="0"/>
    <xf numFmtId="0" fontId="12" fillId="0" borderId="0"/>
    <xf numFmtId="0" fontId="12" fillId="33" borderId="16" applyNumberFormat="0" applyFont="0" applyAlignment="0" applyProtection="0"/>
    <xf numFmtId="0" fontId="12" fillId="33" borderId="16" applyNumberFormat="0" applyFont="0" applyAlignment="0" applyProtection="0"/>
    <xf numFmtId="0" fontId="25" fillId="28" borderId="17" applyNumberFormat="0" applyAlignment="0" applyProtection="0"/>
    <xf numFmtId="9" fontId="6" fillId="0" borderId="0" applyFont="0" applyFill="0" applyBorder="0" applyAlignment="0" applyProtection="0"/>
    <xf numFmtId="0" fontId="26" fillId="0" borderId="0" applyNumberFormat="0" applyFill="0" applyBorder="0" applyAlignment="0" applyProtection="0"/>
    <xf numFmtId="0" fontId="27" fillId="0" borderId="18" applyNumberFormat="0" applyFill="0" applyAlignment="0" applyProtection="0"/>
    <xf numFmtId="0" fontId="28" fillId="0" borderId="0" applyNumberFormat="0" applyFill="0" applyBorder="0" applyAlignment="0" applyProtection="0"/>
    <xf numFmtId="0" fontId="5" fillId="0" borderId="0"/>
    <xf numFmtId="0" fontId="5" fillId="33" borderId="16" applyNumberFormat="0" applyFont="0" applyAlignment="0" applyProtection="0"/>
    <xf numFmtId="0" fontId="5" fillId="3" borderId="0" applyNumberFormat="0" applyBorder="0" applyAlignment="0" applyProtection="0"/>
    <xf numFmtId="0" fontId="5" fillId="9" borderId="0" applyNumberFormat="0" applyBorder="0" applyAlignment="0" applyProtection="0"/>
    <xf numFmtId="0" fontId="5" fillId="4"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3" borderId="0" applyNumberFormat="0" applyBorder="0" applyAlignment="0" applyProtection="0"/>
    <xf numFmtId="0" fontId="5" fillId="8" borderId="0" applyNumberFormat="0" applyBorder="0" applyAlignment="0" applyProtection="0"/>
    <xf numFmtId="0" fontId="5" fillId="14" borderId="0" applyNumberFormat="0" applyBorder="0" applyAlignment="0" applyProtection="0"/>
    <xf numFmtId="0" fontId="6" fillId="0" borderId="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0" borderId="0"/>
    <xf numFmtId="0" fontId="4" fillId="0" borderId="0"/>
    <xf numFmtId="0" fontId="4" fillId="33" borderId="16" applyNumberFormat="0" applyFont="0" applyAlignment="0" applyProtection="0"/>
    <xf numFmtId="0" fontId="4" fillId="33" borderId="16" applyNumberFormat="0" applyFont="0" applyAlignment="0" applyProtection="0"/>
    <xf numFmtId="0" fontId="4" fillId="0" borderId="0"/>
    <xf numFmtId="0" fontId="4" fillId="33" borderId="16" applyNumberFormat="0" applyFont="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0" borderId="0"/>
    <xf numFmtId="0" fontId="4" fillId="0" borderId="0"/>
    <xf numFmtId="0" fontId="4" fillId="33" borderId="16" applyNumberFormat="0" applyFont="0" applyAlignment="0" applyProtection="0"/>
    <xf numFmtId="0" fontId="4" fillId="33" borderId="16" applyNumberFormat="0" applyFont="0" applyAlignment="0" applyProtection="0"/>
    <xf numFmtId="0" fontId="4" fillId="0" borderId="0"/>
    <xf numFmtId="0" fontId="4" fillId="33" borderId="16" applyNumberFormat="0" applyFont="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0" borderId="0"/>
    <xf numFmtId="0" fontId="4" fillId="0" borderId="0"/>
    <xf numFmtId="0" fontId="4" fillId="33" borderId="16" applyNumberFormat="0" applyFont="0" applyAlignment="0" applyProtection="0"/>
    <xf numFmtId="0" fontId="4" fillId="33" borderId="16" applyNumberFormat="0" applyFont="0" applyAlignment="0" applyProtection="0"/>
    <xf numFmtId="0" fontId="4" fillId="0" borderId="0"/>
    <xf numFmtId="0" fontId="4" fillId="33" borderId="16" applyNumberFormat="0" applyFont="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0" borderId="0"/>
    <xf numFmtId="0" fontId="4" fillId="0" borderId="0"/>
    <xf numFmtId="0" fontId="4" fillId="33" borderId="16" applyNumberFormat="0" applyFont="0" applyAlignment="0" applyProtection="0"/>
    <xf numFmtId="0" fontId="4" fillId="33" borderId="16" applyNumberFormat="0" applyFont="0" applyAlignment="0" applyProtection="0"/>
    <xf numFmtId="0" fontId="4" fillId="0" borderId="0"/>
    <xf numFmtId="0" fontId="4" fillId="33" borderId="16" applyNumberFormat="0" applyFont="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0" borderId="0"/>
    <xf numFmtId="0" fontId="4" fillId="0" borderId="0"/>
    <xf numFmtId="0" fontId="4" fillId="33" borderId="16" applyNumberFormat="0" applyFont="0" applyAlignment="0" applyProtection="0"/>
    <xf numFmtId="0" fontId="4" fillId="33" borderId="16" applyNumberFormat="0" applyFont="0" applyAlignment="0" applyProtection="0"/>
    <xf numFmtId="0" fontId="4" fillId="0" borderId="0"/>
    <xf numFmtId="0" fontId="4" fillId="33" borderId="16" applyNumberFormat="0" applyFont="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8" borderId="0" applyNumberFormat="0" applyBorder="0" applyAlignment="0" applyProtection="0"/>
    <xf numFmtId="0" fontId="4" fillId="14"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0" borderId="0"/>
    <xf numFmtId="0" fontId="3" fillId="0" borderId="0"/>
    <xf numFmtId="0" fontId="3" fillId="33" borderId="16" applyNumberFormat="0" applyFont="0" applyAlignment="0" applyProtection="0"/>
    <xf numFmtId="0" fontId="3" fillId="33" borderId="16" applyNumberFormat="0" applyFont="0" applyAlignment="0" applyProtection="0"/>
    <xf numFmtId="0" fontId="3" fillId="0" borderId="0"/>
    <xf numFmtId="0" fontId="3" fillId="33" borderId="16"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0" borderId="0"/>
    <xf numFmtId="0" fontId="3" fillId="0" borderId="0"/>
    <xf numFmtId="0" fontId="3" fillId="33" borderId="16" applyNumberFormat="0" applyFont="0" applyAlignment="0" applyProtection="0"/>
    <xf numFmtId="0" fontId="3" fillId="33" borderId="16" applyNumberFormat="0" applyFont="0" applyAlignment="0" applyProtection="0"/>
    <xf numFmtId="0" fontId="3" fillId="0" borderId="0"/>
    <xf numFmtId="0" fontId="3" fillId="33" borderId="16"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0" borderId="0"/>
    <xf numFmtId="0" fontId="3" fillId="0" borderId="0"/>
    <xf numFmtId="0" fontId="3" fillId="33" borderId="16" applyNumberFormat="0" applyFont="0" applyAlignment="0" applyProtection="0"/>
    <xf numFmtId="0" fontId="3" fillId="33" borderId="16" applyNumberFormat="0" applyFont="0" applyAlignment="0" applyProtection="0"/>
    <xf numFmtId="0" fontId="3" fillId="0" borderId="0"/>
    <xf numFmtId="0" fontId="3" fillId="33" borderId="16"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0" borderId="0"/>
    <xf numFmtId="0" fontId="3" fillId="0" borderId="0"/>
    <xf numFmtId="0" fontId="3" fillId="33" borderId="16" applyNumberFormat="0" applyFont="0" applyAlignment="0" applyProtection="0"/>
    <xf numFmtId="0" fontId="3" fillId="33" borderId="16" applyNumberFormat="0" applyFont="0" applyAlignment="0" applyProtection="0"/>
    <xf numFmtId="0" fontId="3" fillId="0" borderId="0"/>
    <xf numFmtId="0" fontId="3" fillId="33" borderId="16"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0" borderId="0"/>
    <xf numFmtId="0" fontId="3" fillId="0" borderId="0"/>
    <xf numFmtId="0" fontId="3" fillId="33" borderId="16" applyNumberFormat="0" applyFont="0" applyAlignment="0" applyProtection="0"/>
    <xf numFmtId="0" fontId="3" fillId="33" borderId="16" applyNumberFormat="0" applyFont="0" applyAlignment="0" applyProtection="0"/>
    <xf numFmtId="0" fontId="3" fillId="0" borderId="0"/>
    <xf numFmtId="0" fontId="3" fillId="33" borderId="16"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0" borderId="0"/>
    <xf numFmtId="0" fontId="3" fillId="0" borderId="0"/>
    <xf numFmtId="0" fontId="3" fillId="33" borderId="16" applyNumberFormat="0" applyFont="0" applyAlignment="0" applyProtection="0"/>
    <xf numFmtId="0" fontId="3" fillId="33" borderId="16" applyNumberFormat="0" applyFont="0" applyAlignment="0" applyProtection="0"/>
    <xf numFmtId="0" fontId="3" fillId="0" borderId="0"/>
    <xf numFmtId="0" fontId="3" fillId="33" borderId="16" applyNumberFormat="0" applyFont="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8" borderId="0" applyNumberFormat="0" applyBorder="0" applyAlignment="0" applyProtection="0"/>
    <xf numFmtId="0" fontId="3"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0" borderId="0"/>
    <xf numFmtId="0" fontId="2" fillId="0" borderId="0"/>
    <xf numFmtId="0" fontId="2" fillId="33" borderId="16" applyNumberFormat="0" applyFont="0" applyAlignment="0" applyProtection="0"/>
    <xf numFmtId="0" fontId="2" fillId="33" borderId="16" applyNumberFormat="0" applyFont="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cellStyleXfs>
  <cellXfs count="218">
    <xf numFmtId="0" fontId="0" fillId="0" borderId="0" xfId="0"/>
    <xf numFmtId="0" fontId="7" fillId="2" borderId="2" xfId="0" applyFont="1" applyFill="1" applyBorder="1" applyAlignment="1">
      <alignment shrinkToFit="1"/>
    </xf>
    <xf numFmtId="0" fontId="7" fillId="2" borderId="3" xfId="0" applyFont="1" applyFill="1" applyBorder="1" applyAlignment="1">
      <alignment shrinkToFit="1"/>
    </xf>
    <xf numFmtId="0" fontId="7" fillId="2" borderId="4" xfId="0" applyFont="1" applyFill="1" applyBorder="1" applyAlignment="1">
      <alignment shrinkToFit="1"/>
    </xf>
    <xf numFmtId="0" fontId="7" fillId="2" borderId="0" xfId="0" applyFont="1" applyFill="1" applyAlignment="1">
      <alignment shrinkToFit="1"/>
    </xf>
    <xf numFmtId="0" fontId="7" fillId="2" borderId="0" xfId="0" applyFont="1" applyFill="1"/>
    <xf numFmtId="0" fontId="7" fillId="2" borderId="5" xfId="0" applyFont="1" applyFill="1" applyBorder="1" applyAlignment="1">
      <alignment shrinkToFit="1"/>
    </xf>
    <xf numFmtId="0" fontId="7" fillId="2" borderId="0" xfId="0" applyFont="1" applyFill="1" applyBorder="1" applyAlignment="1">
      <alignment shrinkToFit="1"/>
    </xf>
    <xf numFmtId="0" fontId="7" fillId="2" borderId="6" xfId="0" applyFont="1" applyFill="1" applyBorder="1" applyAlignment="1">
      <alignment shrinkToFit="1"/>
    </xf>
    <xf numFmtId="0" fontId="7" fillId="2" borderId="0" xfId="0" applyFont="1" applyFill="1" applyBorder="1" applyAlignment="1">
      <alignment horizontal="right" shrinkToFit="1"/>
    </xf>
    <xf numFmtId="0" fontId="7" fillId="2" borderId="6" xfId="0" applyFont="1" applyFill="1" applyBorder="1" applyAlignment="1">
      <alignment horizontal="left" shrinkToFit="1"/>
    </xf>
    <xf numFmtId="9" fontId="7" fillId="2" borderId="6" xfId="54" applyFont="1" applyFill="1" applyBorder="1" applyAlignment="1">
      <alignment horizontal="left" shrinkToFit="1"/>
    </xf>
    <xf numFmtId="0" fontId="7" fillId="35" borderId="1" xfId="0" applyFont="1" applyFill="1" applyBorder="1" applyAlignment="1">
      <alignment horizontal="center" shrinkToFit="1"/>
    </xf>
    <xf numFmtId="0" fontId="7" fillId="0" borderId="0" xfId="0" applyFont="1"/>
    <xf numFmtId="0" fontId="7" fillId="0" borderId="1" xfId="72" applyFont="1" applyBorder="1"/>
    <xf numFmtId="9" fontId="7" fillId="0" borderId="1" xfId="54" applyFont="1" applyBorder="1"/>
    <xf numFmtId="0" fontId="7" fillId="37" borderId="1" xfId="0" applyFont="1" applyFill="1" applyBorder="1" applyAlignment="1">
      <alignment horizontal="center" shrinkToFit="1"/>
    </xf>
    <xf numFmtId="0" fontId="10" fillId="0" borderId="0" xfId="0" applyFont="1" applyFill="1" applyAlignment="1">
      <alignment horizontal="center"/>
    </xf>
    <xf numFmtId="0" fontId="0" fillId="0" borderId="2" xfId="0" applyBorder="1"/>
    <xf numFmtId="9" fontId="11" fillId="35" borderId="30" xfId="0" applyNumberFormat="1" applyFont="1" applyFill="1" applyBorder="1" applyAlignment="1">
      <alignment horizontal="center"/>
    </xf>
    <xf numFmtId="9" fontId="11" fillId="36" borderId="30" xfId="0" applyNumberFormat="1" applyFont="1" applyFill="1" applyBorder="1" applyAlignment="1">
      <alignment horizontal="center"/>
    </xf>
    <xf numFmtId="9" fontId="11" fillId="37" borderId="30" xfId="0" applyNumberFormat="1" applyFont="1" applyFill="1" applyBorder="1" applyAlignment="1">
      <alignment horizontal="center"/>
    </xf>
    <xf numFmtId="9" fontId="11" fillId="38" borderId="29" xfId="0" applyNumberFormat="1" applyFont="1" applyFill="1" applyBorder="1" applyAlignment="1">
      <alignment horizontal="center"/>
    </xf>
    <xf numFmtId="0" fontId="9" fillId="0" borderId="35" xfId="0" applyFont="1" applyBorder="1"/>
    <xf numFmtId="9" fontId="10" fillId="35" borderId="36" xfId="0" applyNumberFormat="1" applyFont="1" applyFill="1" applyBorder="1" applyAlignment="1">
      <alignment horizontal="center"/>
    </xf>
    <xf numFmtId="9" fontId="10" fillId="36" borderId="36" xfId="0" applyNumberFormat="1" applyFont="1" applyFill="1" applyBorder="1" applyAlignment="1">
      <alignment horizontal="center"/>
    </xf>
    <xf numFmtId="9" fontId="10" fillId="37" borderId="36" xfId="0" applyNumberFormat="1" applyFont="1" applyFill="1" applyBorder="1" applyAlignment="1">
      <alignment horizontal="center"/>
    </xf>
    <xf numFmtId="9" fontId="10" fillId="38" borderId="37" xfId="0" applyNumberFormat="1" applyFont="1" applyFill="1" applyBorder="1" applyAlignment="1">
      <alignment horizontal="center"/>
    </xf>
    <xf numFmtId="0" fontId="9" fillId="0" borderId="0" xfId="0" applyFont="1" applyFill="1" applyBorder="1"/>
    <xf numFmtId="9" fontId="10" fillId="0" borderId="0" xfId="0" applyNumberFormat="1" applyFont="1" applyFill="1" applyBorder="1" applyAlignment="1">
      <alignment horizontal="center"/>
    </xf>
    <xf numFmtId="0" fontId="0" fillId="52" borderId="2" xfId="0" applyFill="1" applyBorder="1"/>
    <xf numFmtId="0" fontId="9" fillId="52" borderId="35" xfId="0" applyFont="1" applyFill="1" applyBorder="1"/>
    <xf numFmtId="0" fontId="9" fillId="0" borderId="28" xfId="0" applyFont="1" applyBorder="1"/>
    <xf numFmtId="0" fontId="7" fillId="2" borderId="0" xfId="0" applyFont="1" applyFill="1" applyBorder="1" applyAlignment="1">
      <alignment horizontal="center" shrinkToFit="1"/>
    </xf>
    <xf numFmtId="1" fontId="7" fillId="2" borderId="6" xfId="0" applyNumberFormat="1" applyFont="1" applyFill="1" applyBorder="1" applyAlignment="1">
      <alignment horizontal="left" shrinkToFit="1"/>
    </xf>
    <xf numFmtId="0" fontId="7" fillId="0" borderId="26" xfId="72" applyFont="1" applyFill="1" applyBorder="1" applyAlignment="1">
      <alignment horizontal="center"/>
    </xf>
    <xf numFmtId="0" fontId="7" fillId="0" borderId="42" xfId="72" applyFont="1" applyFill="1" applyBorder="1" applyAlignment="1">
      <alignment horizontal="center"/>
    </xf>
    <xf numFmtId="0" fontId="7" fillId="49" borderId="27" xfId="0" applyFont="1" applyFill="1" applyBorder="1"/>
    <xf numFmtId="0" fontId="7" fillId="49" borderId="31" xfId="0" applyFont="1" applyFill="1" applyBorder="1"/>
    <xf numFmtId="0" fontId="7" fillId="0" borderId="0" xfId="0" applyFont="1" applyFill="1"/>
    <xf numFmtId="0" fontId="7" fillId="0" borderId="0" xfId="0" applyFont="1" applyFill="1" applyAlignment="1">
      <alignment horizontal="center"/>
    </xf>
    <xf numFmtId="0" fontId="7" fillId="0" borderId="1" xfId="0" applyFont="1" applyBorder="1"/>
    <xf numFmtId="0" fontId="7" fillId="36" borderId="1" xfId="0" applyFont="1" applyFill="1" applyBorder="1" applyAlignment="1">
      <alignment horizontal="center" shrinkToFit="1"/>
    </xf>
    <xf numFmtId="0" fontId="7" fillId="0" borderId="0" xfId="0" applyFont="1" applyFill="1" applyBorder="1" applyAlignment="1">
      <alignment shrinkToFit="1"/>
    </xf>
    <xf numFmtId="0" fontId="7" fillId="34" borderId="0" xfId="0" applyFont="1" applyFill="1" applyBorder="1" applyAlignment="1">
      <alignment shrinkToFit="1"/>
    </xf>
    <xf numFmtId="0" fontId="7" fillId="54" borderId="0" xfId="72" applyFont="1" applyFill="1" applyBorder="1" applyAlignment="1">
      <alignment horizontal="center"/>
    </xf>
    <xf numFmtId="0" fontId="29" fillId="43" borderId="1" xfId="0" applyFont="1" applyFill="1" applyBorder="1" applyAlignment="1">
      <alignment horizontal="center"/>
    </xf>
    <xf numFmtId="0" fontId="29" fillId="41" borderId="1" xfId="0" applyFont="1" applyFill="1" applyBorder="1" applyAlignment="1">
      <alignment horizontal="center"/>
    </xf>
    <xf numFmtId="0" fontId="29" fillId="53" borderId="1" xfId="0" applyFont="1" applyFill="1" applyBorder="1" applyAlignment="1">
      <alignment horizontal="center"/>
    </xf>
    <xf numFmtId="0" fontId="30" fillId="34" borderId="26" xfId="0" applyFont="1" applyFill="1" applyBorder="1" applyAlignment="1">
      <alignment shrinkToFit="1"/>
    </xf>
    <xf numFmtId="0" fontId="7" fillId="34" borderId="0" xfId="0" applyFont="1" applyFill="1"/>
    <xf numFmtId="0" fontId="7" fillId="0" borderId="1" xfId="72" applyFont="1" applyFill="1" applyBorder="1" applyAlignment="1">
      <alignment horizontal="center"/>
    </xf>
    <xf numFmtId="0" fontId="7" fillId="0" borderId="24" xfId="72" applyFont="1" applyFill="1" applyBorder="1" applyAlignment="1">
      <alignment horizontal="center"/>
    </xf>
    <xf numFmtId="0" fontId="7" fillId="0" borderId="33" xfId="72" applyFont="1" applyFill="1" applyBorder="1" applyAlignment="1">
      <alignment horizontal="center"/>
    </xf>
    <xf numFmtId="0" fontId="7" fillId="0" borderId="32" xfId="72" applyFont="1" applyFill="1" applyBorder="1" applyAlignment="1">
      <alignment horizontal="center"/>
    </xf>
    <xf numFmtId="0" fontId="7" fillId="0" borderId="27" xfId="0" applyFont="1" applyBorder="1"/>
    <xf numFmtId="0" fontId="7" fillId="0" borderId="31" xfId="0" applyFont="1" applyBorder="1"/>
    <xf numFmtId="0" fontId="7" fillId="54" borderId="39" xfId="72" applyFont="1" applyFill="1" applyBorder="1" applyAlignment="1">
      <alignment horizontal="center"/>
    </xf>
    <xf numFmtId="0" fontId="7" fillId="54" borderId="41" xfId="72" applyFont="1" applyFill="1" applyBorder="1" applyAlignment="1">
      <alignment horizontal="center"/>
    </xf>
    <xf numFmtId="0" fontId="7" fillId="54" borderId="43" xfId="72" applyFont="1" applyFill="1" applyBorder="1" applyAlignment="1">
      <alignment horizontal="center"/>
    </xf>
    <xf numFmtId="1" fontId="7" fillId="49" borderId="45" xfId="0" applyNumberFormat="1" applyFont="1" applyFill="1" applyBorder="1"/>
    <xf numFmtId="0" fontId="7" fillId="44" borderId="42" xfId="72" applyFont="1" applyFill="1" applyBorder="1" applyAlignment="1">
      <alignment horizontal="center"/>
    </xf>
    <xf numFmtId="0" fontId="7" fillId="43" borderId="24" xfId="72" applyFont="1" applyFill="1" applyBorder="1" applyAlignment="1">
      <alignment horizontal="center"/>
    </xf>
    <xf numFmtId="9" fontId="34" fillId="54" borderId="50" xfId="54" applyFont="1" applyFill="1" applyBorder="1" applyAlignment="1">
      <alignment horizontal="center"/>
    </xf>
    <xf numFmtId="0" fontId="7" fillId="60" borderId="24" xfId="72" applyFont="1" applyFill="1" applyBorder="1" applyAlignment="1">
      <alignment horizontal="center"/>
    </xf>
    <xf numFmtId="0" fontId="7" fillId="53" borderId="24" xfId="0" applyFont="1" applyFill="1" applyBorder="1" applyAlignment="1">
      <alignment horizontal="center"/>
    </xf>
    <xf numFmtId="0" fontId="7" fillId="41" borderId="37" xfId="0" applyFont="1" applyFill="1" applyBorder="1" applyAlignment="1">
      <alignment horizontal="center"/>
    </xf>
    <xf numFmtId="9" fontId="7" fillId="54" borderId="0" xfId="54" applyFont="1" applyFill="1" applyBorder="1" applyAlignment="1">
      <alignment horizontal="center"/>
    </xf>
    <xf numFmtId="0" fontId="7" fillId="54" borderId="0" xfId="72" applyFont="1" applyFill="1"/>
    <xf numFmtId="0" fontId="7" fillId="54" borderId="0" xfId="0" applyFont="1" applyFill="1"/>
    <xf numFmtId="9" fontId="7" fillId="41" borderId="24" xfId="54" applyFont="1" applyFill="1" applyBorder="1" applyAlignment="1">
      <alignment horizontal="center"/>
    </xf>
    <xf numFmtId="0" fontId="7" fillId="54" borderId="43" xfId="0" applyFont="1" applyFill="1" applyBorder="1" applyAlignment="1"/>
    <xf numFmtId="1" fontId="8" fillId="47" borderId="1" xfId="0" applyNumberFormat="1" applyFont="1" applyFill="1" applyBorder="1" applyAlignment="1">
      <alignment horizontal="center"/>
    </xf>
    <xf numFmtId="1" fontId="8" fillId="47" borderId="33" xfId="0" applyNumberFormat="1" applyFont="1" applyFill="1" applyBorder="1" applyAlignment="1">
      <alignment horizontal="center"/>
    </xf>
    <xf numFmtId="0" fontId="7" fillId="54" borderId="40" xfId="72" applyNumberFormat="1" applyFont="1" applyFill="1" applyBorder="1" applyAlignment="1">
      <alignment horizontal="center" vertical="center" textRotation="90" wrapText="1"/>
    </xf>
    <xf numFmtId="0" fontId="30" fillId="34" borderId="20" xfId="72" applyFont="1" applyFill="1" applyBorder="1" applyAlignment="1">
      <alignment horizontal="left" shrinkToFit="1"/>
    </xf>
    <xf numFmtId="0" fontId="30" fillId="34" borderId="34" xfId="72" applyFont="1" applyFill="1" applyBorder="1" applyAlignment="1">
      <alignment horizontal="left" shrinkToFit="1"/>
    </xf>
    <xf numFmtId="0" fontId="29" fillId="0" borderId="26" xfId="72" applyFont="1" applyFill="1" applyBorder="1" applyAlignment="1">
      <alignment horizontal="center"/>
    </xf>
    <xf numFmtId="9" fontId="8" fillId="44" borderId="26" xfId="0" applyNumberFormat="1" applyFont="1" applyFill="1" applyBorder="1" applyAlignment="1">
      <alignment horizontal="center"/>
    </xf>
    <xf numFmtId="0" fontId="7" fillId="61" borderId="0" xfId="0" applyFont="1" applyFill="1" applyBorder="1"/>
    <xf numFmtId="0" fontId="7" fillId="61" borderId="8" xfId="0" applyFont="1" applyFill="1" applyBorder="1"/>
    <xf numFmtId="0" fontId="7" fillId="61" borderId="0" xfId="0" applyFont="1" applyFill="1" applyBorder="1" applyAlignment="1">
      <alignment horizontal="center"/>
    </xf>
    <xf numFmtId="0" fontId="7" fillId="61" borderId="6" xfId="72" applyFont="1" applyFill="1" applyBorder="1"/>
    <xf numFmtId="0" fontId="7" fillId="61" borderId="6" xfId="0" applyFont="1" applyFill="1" applyBorder="1"/>
    <xf numFmtId="0" fontId="7" fillId="61" borderId="8" xfId="0" applyFont="1" applyFill="1" applyBorder="1" applyAlignment="1">
      <alignment horizontal="center"/>
    </xf>
    <xf numFmtId="0" fontId="7" fillId="61" borderId="9" xfId="0" applyFont="1" applyFill="1" applyBorder="1"/>
    <xf numFmtId="0" fontId="7" fillId="62" borderId="5" xfId="72" applyFont="1" applyFill="1" applyBorder="1" applyAlignment="1">
      <alignment horizontal="center"/>
    </xf>
    <xf numFmtId="0" fontId="7" fillId="62" borderId="0" xfId="72" applyFont="1" applyFill="1" applyBorder="1" applyAlignment="1">
      <alignment horizontal="center"/>
    </xf>
    <xf numFmtId="0" fontId="7" fillId="62" borderId="5" xfId="0" applyFont="1" applyFill="1" applyBorder="1"/>
    <xf numFmtId="0" fontId="7" fillId="62" borderId="0" xfId="72" applyFont="1" applyFill="1" applyBorder="1" applyAlignment="1">
      <alignment horizontal="right"/>
    </xf>
    <xf numFmtId="0" fontId="7" fillId="62" borderId="0" xfId="0" applyFont="1" applyFill="1" applyBorder="1" applyAlignment="1">
      <alignment horizontal="right"/>
    </xf>
    <xf numFmtId="0" fontId="7" fillId="62" borderId="7" xfId="0" applyFont="1" applyFill="1" applyBorder="1"/>
    <xf numFmtId="0" fontId="7" fillId="62" borderId="8" xfId="0" applyFont="1" applyFill="1" applyBorder="1" applyAlignment="1">
      <alignment horizontal="right"/>
    </xf>
    <xf numFmtId="0" fontId="7" fillId="0" borderId="45" xfId="0" applyFont="1" applyBorder="1"/>
    <xf numFmtId="0" fontId="7" fillId="61" borderId="5" xfId="0" applyFont="1" applyFill="1" applyBorder="1"/>
    <xf numFmtId="0" fontId="7" fillId="61" borderId="7" xfId="0" applyFont="1" applyFill="1" applyBorder="1"/>
    <xf numFmtId="0" fontId="35" fillId="0" borderId="0" xfId="0" applyFont="1" applyFill="1" applyAlignment="1"/>
    <xf numFmtId="0" fontId="7" fillId="55" borderId="44" xfId="0" applyNumberFormat="1" applyFont="1" applyFill="1" applyBorder="1" applyAlignment="1">
      <alignment horizontal="center" vertical="center" textRotation="90" wrapText="1"/>
    </xf>
    <xf numFmtId="0" fontId="7" fillId="57" borderId="44" xfId="0" applyNumberFormat="1" applyFont="1" applyFill="1" applyBorder="1" applyAlignment="1">
      <alignment horizontal="center" vertical="center" textRotation="90" wrapText="1"/>
    </xf>
    <xf numFmtId="0" fontId="7" fillId="48" borderId="44" xfId="0" applyNumberFormat="1" applyFont="1" applyFill="1" applyBorder="1" applyAlignment="1">
      <alignment horizontal="center" vertical="center" textRotation="90" wrapText="1"/>
    </xf>
    <xf numFmtId="0" fontId="7" fillId="47" borderId="44" xfId="0" applyNumberFormat="1" applyFont="1" applyFill="1" applyBorder="1" applyAlignment="1">
      <alignment horizontal="center" vertical="center" textRotation="90" wrapText="1"/>
    </xf>
    <xf numFmtId="0" fontId="34" fillId="54" borderId="50" xfId="72" applyNumberFormat="1" applyFont="1" applyFill="1" applyBorder="1" applyAlignment="1">
      <alignment horizontal="center" vertical="center" textRotation="90" wrapText="1"/>
    </xf>
    <xf numFmtId="0" fontId="7" fillId="49" borderId="23" xfId="0" applyNumberFormat="1" applyFont="1" applyFill="1" applyBorder="1" applyAlignment="1">
      <alignment horizontal="center" vertical="center" textRotation="90" wrapText="1"/>
    </xf>
    <xf numFmtId="0" fontId="7" fillId="50" borderId="21" xfId="72" applyNumberFormat="1" applyFont="1" applyFill="1" applyBorder="1" applyAlignment="1">
      <alignment horizontal="center" vertical="center" textRotation="90" wrapText="1"/>
    </xf>
    <xf numFmtId="0" fontId="34" fillId="54" borderId="22" xfId="72" applyNumberFormat="1" applyFont="1" applyFill="1" applyBorder="1" applyAlignment="1">
      <alignment horizontal="center" vertical="center" textRotation="90" wrapText="1"/>
    </xf>
    <xf numFmtId="0" fontId="7" fillId="34" borderId="2" xfId="0" applyFont="1" applyFill="1" applyBorder="1"/>
    <xf numFmtId="0" fontId="7" fillId="34" borderId="5" xfId="0" applyFont="1" applyFill="1" applyBorder="1" applyAlignment="1">
      <alignment horizontal="center" vertical="center" wrapText="1"/>
    </xf>
    <xf numFmtId="0" fontId="33" fillId="34" borderId="0" xfId="72" applyFont="1" applyFill="1" applyBorder="1" applyAlignment="1">
      <alignment horizontal="center" vertical="center" shrinkToFit="1"/>
    </xf>
    <xf numFmtId="1" fontId="7" fillId="0" borderId="0" xfId="0" applyNumberFormat="1" applyFont="1"/>
    <xf numFmtId="1" fontId="7" fillId="2" borderId="0" xfId="0" applyNumberFormat="1" applyFont="1" applyFill="1" applyAlignment="1">
      <alignment shrinkToFit="1"/>
    </xf>
    <xf numFmtId="0" fontId="29" fillId="61" borderId="0" xfId="0" applyFont="1" applyFill="1" applyBorder="1" applyAlignment="1">
      <alignment horizontal="center"/>
    </xf>
    <xf numFmtId="9" fontId="0" fillId="0" borderId="0" xfId="54" applyFont="1"/>
    <xf numFmtId="9" fontId="0" fillId="0" borderId="1" xfId="54" applyFont="1" applyBorder="1"/>
    <xf numFmtId="0" fontId="0" fillId="0" borderId="1" xfId="0" applyBorder="1"/>
    <xf numFmtId="9" fontId="0" fillId="0" borderId="1" xfId="0" applyNumberFormat="1" applyBorder="1"/>
    <xf numFmtId="1" fontId="7" fillId="55" borderId="1" xfId="54" applyNumberFormat="1" applyFont="1" applyFill="1" applyBorder="1" applyAlignment="1">
      <alignment horizontal="center"/>
    </xf>
    <xf numFmtId="1" fontId="7" fillId="57" borderId="1" xfId="54" applyNumberFormat="1" applyFont="1" applyFill="1" applyBorder="1" applyAlignment="1">
      <alignment horizontal="center"/>
    </xf>
    <xf numFmtId="1" fontId="7" fillId="48" borderId="1" xfId="54" applyNumberFormat="1" applyFont="1" applyFill="1" applyBorder="1" applyAlignment="1">
      <alignment horizontal="center"/>
    </xf>
    <xf numFmtId="1" fontId="7" fillId="55" borderId="33" xfId="54" applyNumberFormat="1" applyFont="1" applyFill="1" applyBorder="1" applyAlignment="1">
      <alignment horizontal="center"/>
    </xf>
    <xf numFmtId="1" fontId="7" fillId="57" borderId="33" xfId="54" applyNumberFormat="1" applyFont="1" applyFill="1" applyBorder="1" applyAlignment="1">
      <alignment horizontal="center"/>
    </xf>
    <xf numFmtId="1" fontId="7" fillId="48" borderId="33" xfId="54" applyNumberFormat="1" applyFont="1" applyFill="1" applyBorder="1" applyAlignment="1">
      <alignment horizontal="center"/>
    </xf>
    <xf numFmtId="1" fontId="7" fillId="55" borderId="26" xfId="0" applyNumberFormat="1" applyFont="1" applyFill="1" applyBorder="1" applyAlignment="1">
      <alignment horizontal="center"/>
    </xf>
    <xf numFmtId="9" fontId="7" fillId="57" borderId="26" xfId="0" applyNumberFormat="1" applyFont="1" applyFill="1" applyBorder="1" applyAlignment="1">
      <alignment horizontal="center"/>
    </xf>
    <xf numFmtId="9" fontId="7" fillId="48" borderId="26" xfId="0" applyNumberFormat="1" applyFont="1" applyFill="1" applyBorder="1" applyAlignment="1">
      <alignment horizontal="center"/>
    </xf>
    <xf numFmtId="0" fontId="29" fillId="61" borderId="8" xfId="0" applyFont="1" applyFill="1" applyBorder="1" applyAlignment="1">
      <alignment horizontal="center"/>
    </xf>
    <xf numFmtId="0" fontId="29" fillId="0" borderId="0" xfId="0" applyFont="1" applyAlignment="1">
      <alignment horizontal="center"/>
    </xf>
    <xf numFmtId="164" fontId="7" fillId="0" borderId="0" xfId="0" applyNumberFormat="1" applyFont="1"/>
    <xf numFmtId="0" fontId="31" fillId="0" borderId="0" xfId="0" applyFont="1" applyBorder="1" applyAlignment="1" applyProtection="1"/>
    <xf numFmtId="0" fontId="31" fillId="0" borderId="0" xfId="0" applyFont="1" applyFill="1" applyBorder="1" applyAlignment="1" applyProtection="1"/>
    <xf numFmtId="0" fontId="31" fillId="0" borderId="0" xfId="0" applyFont="1" applyFill="1" applyBorder="1" applyAlignment="1" applyProtection="1">
      <alignment horizontal="center"/>
    </xf>
    <xf numFmtId="0" fontId="31" fillId="0" borderId="0" xfId="0" applyFont="1" applyProtection="1"/>
    <xf numFmtId="0" fontId="31" fillId="0" borderId="0" xfId="0" applyFont="1" applyFill="1" applyBorder="1" applyProtection="1"/>
    <xf numFmtId="0" fontId="29" fillId="52" borderId="1" xfId="0" applyFont="1" applyFill="1" applyBorder="1" applyAlignment="1" applyProtection="1">
      <alignment horizontal="center" vertical="center" wrapText="1"/>
    </xf>
    <xf numFmtId="0" fontId="32" fillId="52" borderId="1" xfId="72" applyFont="1" applyFill="1" applyBorder="1" applyAlignment="1" applyProtection="1">
      <alignment horizontal="center" vertical="center" shrinkToFit="1"/>
    </xf>
    <xf numFmtId="0" fontId="7" fillId="55" borderId="1" xfId="0" applyNumberFormat="1" applyFont="1" applyFill="1" applyBorder="1" applyAlignment="1" applyProtection="1">
      <alignment horizontal="center" vertical="center" textRotation="45" wrapText="1"/>
    </xf>
    <xf numFmtId="0" fontId="7" fillId="57" borderId="1" xfId="0" applyNumberFormat="1" applyFont="1" applyFill="1" applyBorder="1" applyAlignment="1" applyProtection="1">
      <alignment horizontal="center" vertical="center" textRotation="45" wrapText="1"/>
    </xf>
    <xf numFmtId="0" fontId="7" fillId="48" borderId="1" xfId="0" applyNumberFormat="1" applyFont="1" applyFill="1" applyBorder="1" applyAlignment="1" applyProtection="1">
      <alignment horizontal="center" vertical="center" textRotation="45" wrapText="1"/>
    </xf>
    <xf numFmtId="0" fontId="7" fillId="39" borderId="1" xfId="0" applyNumberFormat="1" applyFont="1" applyFill="1" applyBorder="1" applyAlignment="1" applyProtection="1">
      <alignment horizontal="center" vertical="center" textRotation="45" wrapText="1"/>
    </xf>
    <xf numFmtId="0" fontId="7" fillId="50" borderId="1" xfId="0" applyNumberFormat="1" applyFont="1" applyFill="1" applyBorder="1" applyAlignment="1" applyProtection="1">
      <alignment horizontal="center" vertical="center" textRotation="45" wrapText="1"/>
    </xf>
    <xf numFmtId="0" fontId="7" fillId="38" borderId="1" xfId="0" applyNumberFormat="1" applyFont="1" applyFill="1" applyBorder="1" applyAlignment="1" applyProtection="1">
      <alignment horizontal="center" vertical="center" textRotation="45" wrapText="1"/>
    </xf>
    <xf numFmtId="0" fontId="7" fillId="45" borderId="1" xfId="0" applyNumberFormat="1" applyFont="1" applyFill="1" applyBorder="1" applyAlignment="1" applyProtection="1">
      <alignment horizontal="center" vertical="center" textRotation="45" wrapText="1"/>
    </xf>
    <xf numFmtId="0" fontId="7" fillId="46" borderId="26" xfId="0" applyNumberFormat="1" applyFont="1" applyFill="1" applyBorder="1" applyAlignment="1" applyProtection="1">
      <alignment horizontal="center" vertical="center" textRotation="45" wrapText="1"/>
    </xf>
    <xf numFmtId="0" fontId="7" fillId="0" borderId="1" xfId="0" applyNumberFormat="1" applyFont="1" applyFill="1" applyBorder="1" applyAlignment="1" applyProtection="1">
      <alignment horizontal="center" vertical="center" textRotation="45" wrapText="1"/>
    </xf>
    <xf numFmtId="0" fontId="7" fillId="42" borderId="1" xfId="0" applyNumberFormat="1" applyFont="1" applyFill="1" applyBorder="1" applyAlignment="1" applyProtection="1">
      <alignment horizontal="center" vertical="center" textRotation="45" wrapText="1"/>
    </xf>
    <xf numFmtId="0" fontId="7" fillId="40" borderId="1" xfId="0" applyNumberFormat="1" applyFont="1" applyFill="1" applyBorder="1" applyAlignment="1" applyProtection="1">
      <alignment horizontal="center" vertical="center" textRotation="45" wrapText="1"/>
    </xf>
    <xf numFmtId="0" fontId="29" fillId="0" borderId="0" xfId="72" applyFont="1" applyAlignment="1" applyProtection="1">
      <alignment horizontal="center" vertical="center" wrapText="1"/>
    </xf>
    <xf numFmtId="0" fontId="7" fillId="0" borderId="0" xfId="0" applyFont="1" applyAlignment="1" applyProtection="1">
      <alignment horizontal="center" vertical="center" wrapText="1"/>
    </xf>
    <xf numFmtId="0" fontId="7" fillId="0" borderId="1" xfId="0" applyFont="1" applyBorder="1" applyProtection="1"/>
    <xf numFmtId="9" fontId="7" fillId="55" borderId="1" xfId="0" applyNumberFormat="1" applyFont="1" applyFill="1" applyBorder="1" applyProtection="1"/>
    <xf numFmtId="9" fontId="7" fillId="57" borderId="1" xfId="0" applyNumberFormat="1" applyFont="1" applyFill="1" applyBorder="1" applyProtection="1"/>
    <xf numFmtId="9" fontId="7" fillId="48" borderId="1" xfId="54" applyFont="1" applyFill="1" applyBorder="1" applyProtection="1"/>
    <xf numFmtId="9" fontId="7" fillId="39" borderId="1" xfId="0" applyNumberFormat="1" applyFont="1" applyFill="1" applyBorder="1" applyProtection="1"/>
    <xf numFmtId="9" fontId="7" fillId="50" borderId="1" xfId="0" applyNumberFormat="1" applyFont="1" applyFill="1" applyBorder="1" applyProtection="1"/>
    <xf numFmtId="9" fontId="8" fillId="38" borderId="1" xfId="0" applyNumberFormat="1" applyFont="1" applyFill="1" applyBorder="1" applyProtection="1"/>
    <xf numFmtId="0" fontId="7" fillId="46" borderId="1" xfId="0" applyFont="1" applyFill="1" applyBorder="1" applyProtection="1"/>
    <xf numFmtId="0" fontId="7" fillId="40" borderId="1" xfId="0" applyFont="1" applyFill="1" applyBorder="1" applyProtection="1"/>
    <xf numFmtId="9" fontId="7" fillId="0" borderId="1" xfId="54" applyFont="1" applyBorder="1" applyProtection="1"/>
    <xf numFmtId="0" fontId="7" fillId="0" borderId="0" xfId="0" applyFont="1" applyProtection="1"/>
    <xf numFmtId="0" fontId="30" fillId="34" borderId="1" xfId="0" applyFont="1" applyFill="1" applyBorder="1" applyAlignment="1" applyProtection="1">
      <alignment shrinkToFit="1"/>
    </xf>
    <xf numFmtId="9" fontId="7" fillId="56" borderId="1" xfId="0" applyNumberFormat="1" applyFont="1" applyFill="1" applyBorder="1" applyProtection="1"/>
    <xf numFmtId="9" fontId="7" fillId="58" borderId="1" xfId="0" applyNumberFormat="1" applyFont="1" applyFill="1" applyBorder="1" applyProtection="1"/>
    <xf numFmtId="9" fontId="7" fillId="59" borderId="1" xfId="0" applyNumberFormat="1" applyFont="1" applyFill="1" applyBorder="1" applyProtection="1"/>
    <xf numFmtId="9" fontId="7" fillId="47" borderId="1" xfId="0" applyNumberFormat="1" applyFont="1" applyFill="1" applyBorder="1" applyProtection="1"/>
    <xf numFmtId="9" fontId="7" fillId="51" borderId="1" xfId="0" applyNumberFormat="1" applyFont="1" applyFill="1" applyBorder="1" applyProtection="1"/>
    <xf numFmtId="9" fontId="8" fillId="41" borderId="1" xfId="0" applyNumberFormat="1" applyFont="1" applyFill="1" applyBorder="1" applyProtection="1"/>
    <xf numFmtId="1" fontId="7" fillId="46" borderId="1" xfId="0" applyNumberFormat="1" applyFont="1" applyFill="1" applyBorder="1" applyProtection="1"/>
    <xf numFmtId="1" fontId="7" fillId="40" borderId="1" xfId="0" applyNumberFormat="1" applyFont="1" applyFill="1" applyBorder="1" applyProtection="1"/>
    <xf numFmtId="9" fontId="7" fillId="0" borderId="1" xfId="0" applyNumberFormat="1" applyFont="1" applyBorder="1" applyProtection="1"/>
    <xf numFmtId="0" fontId="7" fillId="0" borderId="0" xfId="72" applyFont="1" applyProtection="1"/>
    <xf numFmtId="0" fontId="29" fillId="0" borderId="0" xfId="0" applyFont="1" applyProtection="1"/>
    <xf numFmtId="0" fontId="29" fillId="0" borderId="0" xfId="0" applyFont="1" applyFill="1" applyProtection="1"/>
    <xf numFmtId="0" fontId="7" fillId="0" borderId="0" xfId="72" applyFont="1" applyFill="1" applyBorder="1" applyAlignment="1" applyProtection="1">
      <alignment horizontal="center"/>
    </xf>
    <xf numFmtId="0" fontId="6" fillId="0" borderId="0" xfId="72" applyProtection="1"/>
    <xf numFmtId="0" fontId="29" fillId="0" borderId="0" xfId="0" applyFont="1" applyFill="1" applyAlignment="1" applyProtection="1">
      <alignment horizontal="right"/>
    </xf>
    <xf numFmtId="9" fontId="29" fillId="0" borderId="0" xfId="0" applyNumberFormat="1" applyFont="1" applyFill="1" applyProtection="1"/>
    <xf numFmtId="9" fontId="29" fillId="0" borderId="0" xfId="54" applyFont="1" applyFill="1" applyProtection="1"/>
    <xf numFmtId="0" fontId="30" fillId="34" borderId="1" xfId="72" applyFont="1" applyFill="1" applyBorder="1" applyAlignment="1" applyProtection="1">
      <alignment horizontal="left" shrinkToFit="1"/>
      <protection locked="0"/>
    </xf>
    <xf numFmtId="0" fontId="7" fillId="45" borderId="1" xfId="72" applyFont="1" applyFill="1" applyBorder="1" applyProtection="1">
      <protection locked="0"/>
    </xf>
    <xf numFmtId="0" fontId="7" fillId="45" borderId="1" xfId="0" applyFont="1" applyFill="1" applyBorder="1" applyProtection="1">
      <protection locked="0"/>
    </xf>
    <xf numFmtId="0" fontId="7" fillId="42" borderId="1" xfId="0" applyFont="1" applyFill="1" applyBorder="1" applyProtection="1">
      <protection locked="0"/>
    </xf>
    <xf numFmtId="9" fontId="31" fillId="47" borderId="1" xfId="54" applyFont="1" applyFill="1" applyBorder="1" applyAlignment="1" applyProtection="1">
      <alignment horizontal="center"/>
      <protection locked="0"/>
    </xf>
    <xf numFmtId="0" fontId="31" fillId="47" borderId="47" xfId="0" applyFont="1" applyFill="1" applyBorder="1" applyAlignment="1" applyProtection="1">
      <alignment horizontal="center"/>
      <protection locked="0"/>
    </xf>
    <xf numFmtId="0" fontId="31" fillId="47" borderId="48" xfId="0" applyFont="1" applyFill="1" applyBorder="1" applyAlignment="1" applyProtection="1">
      <alignment horizontal="center"/>
      <protection locked="0"/>
    </xf>
    <xf numFmtId="0" fontId="31" fillId="47" borderId="49" xfId="0" applyFont="1" applyFill="1" applyBorder="1" applyAlignment="1" applyProtection="1">
      <alignment horizontal="center"/>
      <protection locked="0"/>
    </xf>
    <xf numFmtId="0" fontId="6" fillId="0" borderId="0" xfId="0" applyFont="1" applyBorder="1" applyAlignment="1" applyProtection="1">
      <alignment horizontal="center"/>
    </xf>
    <xf numFmtId="0" fontId="31" fillId="0" borderId="0" xfId="0" applyFont="1" applyBorder="1" applyAlignment="1" applyProtection="1">
      <alignment horizontal="center"/>
    </xf>
    <xf numFmtId="0" fontId="35" fillId="45" borderId="2" xfId="0" applyFont="1" applyFill="1" applyBorder="1" applyAlignment="1">
      <alignment horizontal="center"/>
    </xf>
    <xf numFmtId="0" fontId="35" fillId="45" borderId="3" xfId="0" applyFont="1" applyFill="1" applyBorder="1" applyAlignment="1">
      <alignment horizontal="center"/>
    </xf>
    <xf numFmtId="0" fontId="35" fillId="45" borderId="4" xfId="0" applyFont="1" applyFill="1" applyBorder="1" applyAlignment="1">
      <alignment horizontal="center"/>
    </xf>
    <xf numFmtId="0" fontId="35" fillId="38" borderId="38" xfId="0" applyFont="1" applyFill="1" applyBorder="1" applyAlignment="1">
      <alignment horizontal="center"/>
    </xf>
    <xf numFmtId="0" fontId="35" fillId="38" borderId="46" xfId="0" applyFont="1" applyFill="1" applyBorder="1" applyAlignment="1">
      <alignment horizontal="center"/>
    </xf>
    <xf numFmtId="0" fontId="29" fillId="61" borderId="0" xfId="0" applyFont="1" applyFill="1" applyBorder="1" applyAlignment="1">
      <alignment horizontal="center"/>
    </xf>
    <xf numFmtId="0" fontId="29" fillId="61" borderId="25" xfId="0" applyFont="1" applyFill="1" applyBorder="1" applyAlignment="1">
      <alignment horizontal="center"/>
    </xf>
    <xf numFmtId="0" fontId="36" fillId="61" borderId="51" xfId="0" applyFont="1" applyFill="1" applyBorder="1" applyAlignment="1">
      <alignment horizontal="right"/>
    </xf>
    <xf numFmtId="0" fontId="36" fillId="61" borderId="25" xfId="0" applyFont="1" applyFill="1" applyBorder="1" applyAlignment="1">
      <alignment horizontal="right"/>
    </xf>
    <xf numFmtId="0" fontId="36" fillId="61" borderId="52" xfId="0" applyFont="1" applyFill="1" applyBorder="1" applyAlignment="1">
      <alignment horizontal="right"/>
    </xf>
    <xf numFmtId="0" fontId="36" fillId="61" borderId="53" xfId="0" applyFont="1" applyFill="1" applyBorder="1" applyAlignment="1">
      <alignment horizontal="right"/>
    </xf>
    <xf numFmtId="0" fontId="7" fillId="62" borderId="5" xfId="0" applyFont="1" applyFill="1" applyBorder="1" applyAlignment="1">
      <alignment horizontal="right"/>
    </xf>
    <xf numFmtId="0" fontId="7" fillId="62" borderId="25" xfId="0" applyFont="1" applyFill="1" applyBorder="1" applyAlignment="1">
      <alignment horizontal="right"/>
    </xf>
    <xf numFmtId="0" fontId="7" fillId="38" borderId="0" xfId="72" applyFont="1" applyFill="1" applyBorder="1" applyAlignment="1">
      <alignment horizontal="center" wrapText="1"/>
    </xf>
    <xf numFmtId="0" fontId="7" fillId="38" borderId="19" xfId="72" applyFont="1" applyFill="1" applyBorder="1" applyAlignment="1">
      <alignment horizontal="center"/>
    </xf>
    <xf numFmtId="0" fontId="7" fillId="38" borderId="20" xfId="72" applyFont="1" applyFill="1" applyBorder="1" applyAlignment="1">
      <alignment horizontal="center"/>
    </xf>
    <xf numFmtId="0" fontId="7" fillId="2" borderId="5" xfId="0" applyFont="1" applyFill="1" applyBorder="1" applyAlignment="1">
      <alignment horizontal="center" shrinkToFit="1"/>
    </xf>
    <xf numFmtId="0" fontId="7" fillId="2" borderId="0" xfId="0" applyFont="1" applyFill="1" applyBorder="1" applyAlignment="1">
      <alignment horizontal="center" shrinkToFit="1"/>
    </xf>
    <xf numFmtId="0" fontId="7" fillId="2" borderId="6" xfId="0" applyFont="1" applyFill="1" applyBorder="1" applyAlignment="1">
      <alignment horizontal="center" shrinkToFit="1"/>
    </xf>
    <xf numFmtId="0" fontId="7" fillId="2" borderId="7" xfId="0" applyFont="1" applyFill="1" applyBorder="1" applyAlignment="1">
      <alignment horizontal="center" shrinkToFit="1"/>
    </xf>
    <xf numFmtId="0" fontId="7" fillId="2" borderId="8" xfId="0" applyFont="1" applyFill="1" applyBorder="1" applyAlignment="1">
      <alignment horizontal="center" shrinkToFit="1"/>
    </xf>
    <xf numFmtId="0" fontId="7" fillId="2" borderId="9" xfId="0" applyFont="1" applyFill="1" applyBorder="1" applyAlignment="1">
      <alignment horizontal="center" shrinkToFit="1"/>
    </xf>
    <xf numFmtId="0" fontId="8" fillId="2" borderId="5" xfId="0" applyFont="1" applyFill="1" applyBorder="1" applyAlignment="1">
      <alignment horizontal="center" shrinkToFit="1"/>
    </xf>
    <xf numFmtId="0" fontId="8" fillId="2" borderId="0" xfId="0" applyFont="1" applyFill="1" applyBorder="1" applyAlignment="1">
      <alignment horizontal="center" shrinkToFit="1"/>
    </xf>
    <xf numFmtId="0" fontId="7" fillId="35" borderId="0" xfId="0" applyFont="1" applyFill="1" applyBorder="1" applyAlignment="1">
      <alignment horizontal="center" shrinkToFit="1"/>
    </xf>
    <xf numFmtId="0" fontId="7" fillId="35" borderId="6" xfId="0" applyFont="1" applyFill="1" applyBorder="1" applyAlignment="1">
      <alignment horizontal="center" shrinkToFit="1"/>
    </xf>
    <xf numFmtId="0" fontId="7" fillId="36" borderId="0" xfId="0" applyFont="1" applyFill="1" applyBorder="1" applyAlignment="1">
      <alignment horizontal="center" shrinkToFit="1"/>
    </xf>
    <xf numFmtId="0" fontId="7" fillId="36" borderId="6" xfId="0" applyFont="1" applyFill="1" applyBorder="1" applyAlignment="1">
      <alignment horizontal="center" shrinkToFit="1"/>
    </xf>
    <xf numFmtId="0" fontId="7" fillId="37" borderId="0" xfId="0" applyFont="1" applyFill="1" applyBorder="1" applyAlignment="1">
      <alignment horizontal="center" shrinkToFit="1"/>
    </xf>
    <xf numFmtId="0" fontId="7" fillId="37" borderId="6" xfId="0" applyFont="1" applyFill="1" applyBorder="1" applyAlignment="1">
      <alignment horizontal="center" shrinkToFit="1"/>
    </xf>
    <xf numFmtId="0" fontId="31" fillId="0" borderId="0" xfId="0" applyFont="1" applyAlignment="1">
      <alignment horizontal="center" vertical="center" wrapText="1"/>
    </xf>
    <xf numFmtId="0" fontId="37" fillId="0" borderId="0" xfId="0" applyFont="1" applyAlignment="1" applyProtection="1">
      <alignment horizontal="center"/>
    </xf>
  </cellXfs>
  <cellStyles count="1543">
    <cellStyle name="20% - Accent1" xfId="1" builtinId="30" customBuiltin="1"/>
    <cellStyle name="20% - Accent1 10" xfId="1039"/>
    <cellStyle name="20% - Accent1 2" xfId="2"/>
    <cellStyle name="20% - Accent1 2 2" xfId="116"/>
    <cellStyle name="20% - Accent1 2 2 2" xfId="242"/>
    <cellStyle name="20% - Accent1 2 2 2 2" xfId="494"/>
    <cellStyle name="20% - Accent1 2 2 2 2 2" xfId="998"/>
    <cellStyle name="20% - Accent1 2 2 2 2 3" xfId="1502"/>
    <cellStyle name="20% - Accent1 2 2 2 3" xfId="746"/>
    <cellStyle name="20% - Accent1 2 2 2 4" xfId="1250"/>
    <cellStyle name="20% - Accent1 2 2 3" xfId="368"/>
    <cellStyle name="20% - Accent1 2 2 3 2" xfId="872"/>
    <cellStyle name="20% - Accent1 2 2 3 3" xfId="1376"/>
    <cellStyle name="20% - Accent1 2 2 4" xfId="620"/>
    <cellStyle name="20% - Accent1 2 2 5" xfId="1124"/>
    <cellStyle name="20% - Accent1 2 3" xfId="200"/>
    <cellStyle name="20% - Accent1 2 3 2" xfId="452"/>
    <cellStyle name="20% - Accent1 2 3 2 2" xfId="956"/>
    <cellStyle name="20% - Accent1 2 3 2 3" xfId="1460"/>
    <cellStyle name="20% - Accent1 2 3 3" xfId="704"/>
    <cellStyle name="20% - Accent1 2 3 4" xfId="1208"/>
    <cellStyle name="20% - Accent1 2 4" xfId="158"/>
    <cellStyle name="20% - Accent1 2 4 2" xfId="410"/>
    <cellStyle name="20% - Accent1 2 4 2 2" xfId="914"/>
    <cellStyle name="20% - Accent1 2 4 2 3" xfId="1418"/>
    <cellStyle name="20% - Accent1 2 4 3" xfId="662"/>
    <cellStyle name="20% - Accent1 2 4 4" xfId="1166"/>
    <cellStyle name="20% - Accent1 2 5" xfId="74"/>
    <cellStyle name="20% - Accent1 2 5 2" xfId="326"/>
    <cellStyle name="20% - Accent1 2 5 2 2" xfId="830"/>
    <cellStyle name="20% - Accent1 2 5 2 3" xfId="1334"/>
    <cellStyle name="20% - Accent1 2 5 3" xfId="578"/>
    <cellStyle name="20% - Accent1 2 5 4" xfId="1082"/>
    <cellStyle name="20% - Accent1 2 6" xfId="284"/>
    <cellStyle name="20% - Accent1 2 6 2" xfId="788"/>
    <cellStyle name="20% - Accent1 2 6 3" xfId="1292"/>
    <cellStyle name="20% - Accent1 2 7" xfId="536"/>
    <cellStyle name="20% - Accent1 2 8" xfId="1040"/>
    <cellStyle name="20% - Accent1 3" xfId="60"/>
    <cellStyle name="20% - Accent1 3 2" xfId="145"/>
    <cellStyle name="20% - Accent1 3 2 2" xfId="271"/>
    <cellStyle name="20% - Accent1 3 2 2 2" xfId="523"/>
    <cellStyle name="20% - Accent1 3 2 2 2 2" xfId="1027"/>
    <cellStyle name="20% - Accent1 3 2 2 2 3" xfId="1531"/>
    <cellStyle name="20% - Accent1 3 2 2 3" xfId="775"/>
    <cellStyle name="20% - Accent1 3 2 2 4" xfId="1279"/>
    <cellStyle name="20% - Accent1 3 2 3" xfId="397"/>
    <cellStyle name="20% - Accent1 3 2 3 2" xfId="901"/>
    <cellStyle name="20% - Accent1 3 2 3 3" xfId="1405"/>
    <cellStyle name="20% - Accent1 3 2 4" xfId="649"/>
    <cellStyle name="20% - Accent1 3 2 5" xfId="1153"/>
    <cellStyle name="20% - Accent1 3 3" xfId="229"/>
    <cellStyle name="20% - Accent1 3 3 2" xfId="481"/>
    <cellStyle name="20% - Accent1 3 3 2 2" xfId="985"/>
    <cellStyle name="20% - Accent1 3 3 2 3" xfId="1489"/>
    <cellStyle name="20% - Accent1 3 3 3" xfId="733"/>
    <cellStyle name="20% - Accent1 3 3 4" xfId="1237"/>
    <cellStyle name="20% - Accent1 3 4" xfId="187"/>
    <cellStyle name="20% - Accent1 3 4 2" xfId="439"/>
    <cellStyle name="20% - Accent1 3 4 2 2" xfId="943"/>
    <cellStyle name="20% - Accent1 3 4 2 3" xfId="1447"/>
    <cellStyle name="20% - Accent1 3 4 3" xfId="691"/>
    <cellStyle name="20% - Accent1 3 4 4" xfId="1195"/>
    <cellStyle name="20% - Accent1 3 5" xfId="103"/>
    <cellStyle name="20% - Accent1 3 5 2" xfId="355"/>
    <cellStyle name="20% - Accent1 3 5 2 2" xfId="859"/>
    <cellStyle name="20% - Accent1 3 5 2 3" xfId="1363"/>
    <cellStyle name="20% - Accent1 3 5 3" xfId="607"/>
    <cellStyle name="20% - Accent1 3 5 4" xfId="1111"/>
    <cellStyle name="20% - Accent1 3 6" xfId="313"/>
    <cellStyle name="20% - Accent1 3 6 2" xfId="817"/>
    <cellStyle name="20% - Accent1 3 6 3" xfId="1321"/>
    <cellStyle name="20% - Accent1 3 7" xfId="565"/>
    <cellStyle name="20% - Accent1 3 8" xfId="1069"/>
    <cellStyle name="20% - Accent1 4" xfId="115"/>
    <cellStyle name="20% - Accent1 4 2" xfId="241"/>
    <cellStyle name="20% - Accent1 4 2 2" xfId="493"/>
    <cellStyle name="20% - Accent1 4 2 2 2" xfId="997"/>
    <cellStyle name="20% - Accent1 4 2 2 3" xfId="1501"/>
    <cellStyle name="20% - Accent1 4 2 3" xfId="745"/>
    <cellStyle name="20% - Accent1 4 2 4" xfId="1249"/>
    <cellStyle name="20% - Accent1 4 3" xfId="367"/>
    <cellStyle name="20% - Accent1 4 3 2" xfId="871"/>
    <cellStyle name="20% - Accent1 4 3 3" xfId="1375"/>
    <cellStyle name="20% - Accent1 4 4" xfId="619"/>
    <cellStyle name="20% - Accent1 4 5" xfId="1123"/>
    <cellStyle name="20% - Accent1 5" xfId="199"/>
    <cellStyle name="20% - Accent1 5 2" xfId="451"/>
    <cellStyle name="20% - Accent1 5 2 2" xfId="955"/>
    <cellStyle name="20% - Accent1 5 2 3" xfId="1459"/>
    <cellStyle name="20% - Accent1 5 3" xfId="703"/>
    <cellStyle name="20% - Accent1 5 4" xfId="1207"/>
    <cellStyle name="20% - Accent1 6" xfId="157"/>
    <cellStyle name="20% - Accent1 6 2" xfId="409"/>
    <cellStyle name="20% - Accent1 6 2 2" xfId="913"/>
    <cellStyle name="20% - Accent1 6 2 3" xfId="1417"/>
    <cellStyle name="20% - Accent1 6 3" xfId="661"/>
    <cellStyle name="20% - Accent1 6 4" xfId="1165"/>
    <cellStyle name="20% - Accent1 7" xfId="73"/>
    <cellStyle name="20% - Accent1 7 2" xfId="325"/>
    <cellStyle name="20% - Accent1 7 2 2" xfId="829"/>
    <cellStyle name="20% - Accent1 7 2 3" xfId="1333"/>
    <cellStyle name="20% - Accent1 7 3" xfId="577"/>
    <cellStyle name="20% - Accent1 7 4" xfId="1081"/>
    <cellStyle name="20% - Accent1 8" xfId="283"/>
    <cellStyle name="20% - Accent1 8 2" xfId="787"/>
    <cellStyle name="20% - Accent1 8 3" xfId="1291"/>
    <cellStyle name="20% - Accent1 9" xfId="535"/>
    <cellStyle name="20% - Accent2" xfId="3" builtinId="34" customBuiltin="1"/>
    <cellStyle name="20% - Accent2 10" xfId="1041"/>
    <cellStyle name="20% - Accent2 2" xfId="4"/>
    <cellStyle name="20% - Accent2 2 2" xfId="118"/>
    <cellStyle name="20% - Accent2 2 2 2" xfId="244"/>
    <cellStyle name="20% - Accent2 2 2 2 2" xfId="496"/>
    <cellStyle name="20% - Accent2 2 2 2 2 2" xfId="1000"/>
    <cellStyle name="20% - Accent2 2 2 2 2 3" xfId="1504"/>
    <cellStyle name="20% - Accent2 2 2 2 3" xfId="748"/>
    <cellStyle name="20% - Accent2 2 2 2 4" xfId="1252"/>
    <cellStyle name="20% - Accent2 2 2 3" xfId="370"/>
    <cellStyle name="20% - Accent2 2 2 3 2" xfId="874"/>
    <cellStyle name="20% - Accent2 2 2 3 3" xfId="1378"/>
    <cellStyle name="20% - Accent2 2 2 4" xfId="622"/>
    <cellStyle name="20% - Accent2 2 2 5" xfId="1126"/>
    <cellStyle name="20% - Accent2 2 3" xfId="202"/>
    <cellStyle name="20% - Accent2 2 3 2" xfId="454"/>
    <cellStyle name="20% - Accent2 2 3 2 2" xfId="958"/>
    <cellStyle name="20% - Accent2 2 3 2 3" xfId="1462"/>
    <cellStyle name="20% - Accent2 2 3 3" xfId="706"/>
    <cellStyle name="20% - Accent2 2 3 4" xfId="1210"/>
    <cellStyle name="20% - Accent2 2 4" xfId="160"/>
    <cellStyle name="20% - Accent2 2 4 2" xfId="412"/>
    <cellStyle name="20% - Accent2 2 4 2 2" xfId="916"/>
    <cellStyle name="20% - Accent2 2 4 2 3" xfId="1420"/>
    <cellStyle name="20% - Accent2 2 4 3" xfId="664"/>
    <cellStyle name="20% - Accent2 2 4 4" xfId="1168"/>
    <cellStyle name="20% - Accent2 2 5" xfId="76"/>
    <cellStyle name="20% - Accent2 2 5 2" xfId="328"/>
    <cellStyle name="20% - Accent2 2 5 2 2" xfId="832"/>
    <cellStyle name="20% - Accent2 2 5 2 3" xfId="1336"/>
    <cellStyle name="20% - Accent2 2 5 3" xfId="580"/>
    <cellStyle name="20% - Accent2 2 5 4" xfId="1084"/>
    <cellStyle name="20% - Accent2 2 6" xfId="286"/>
    <cellStyle name="20% - Accent2 2 6 2" xfId="790"/>
    <cellStyle name="20% - Accent2 2 6 3" xfId="1294"/>
    <cellStyle name="20% - Accent2 2 7" xfId="538"/>
    <cellStyle name="20% - Accent2 2 8" xfId="1042"/>
    <cellStyle name="20% - Accent2 3" xfId="62"/>
    <cellStyle name="20% - Accent2 3 2" xfId="147"/>
    <cellStyle name="20% - Accent2 3 2 2" xfId="273"/>
    <cellStyle name="20% - Accent2 3 2 2 2" xfId="525"/>
    <cellStyle name="20% - Accent2 3 2 2 2 2" xfId="1029"/>
    <cellStyle name="20% - Accent2 3 2 2 2 3" xfId="1533"/>
    <cellStyle name="20% - Accent2 3 2 2 3" xfId="777"/>
    <cellStyle name="20% - Accent2 3 2 2 4" xfId="1281"/>
    <cellStyle name="20% - Accent2 3 2 3" xfId="399"/>
    <cellStyle name="20% - Accent2 3 2 3 2" xfId="903"/>
    <cellStyle name="20% - Accent2 3 2 3 3" xfId="1407"/>
    <cellStyle name="20% - Accent2 3 2 4" xfId="651"/>
    <cellStyle name="20% - Accent2 3 2 5" xfId="1155"/>
    <cellStyle name="20% - Accent2 3 3" xfId="231"/>
    <cellStyle name="20% - Accent2 3 3 2" xfId="483"/>
    <cellStyle name="20% - Accent2 3 3 2 2" xfId="987"/>
    <cellStyle name="20% - Accent2 3 3 2 3" xfId="1491"/>
    <cellStyle name="20% - Accent2 3 3 3" xfId="735"/>
    <cellStyle name="20% - Accent2 3 3 4" xfId="1239"/>
    <cellStyle name="20% - Accent2 3 4" xfId="189"/>
    <cellStyle name="20% - Accent2 3 4 2" xfId="441"/>
    <cellStyle name="20% - Accent2 3 4 2 2" xfId="945"/>
    <cellStyle name="20% - Accent2 3 4 2 3" xfId="1449"/>
    <cellStyle name="20% - Accent2 3 4 3" xfId="693"/>
    <cellStyle name="20% - Accent2 3 4 4" xfId="1197"/>
    <cellStyle name="20% - Accent2 3 5" xfId="105"/>
    <cellStyle name="20% - Accent2 3 5 2" xfId="357"/>
    <cellStyle name="20% - Accent2 3 5 2 2" xfId="861"/>
    <cellStyle name="20% - Accent2 3 5 2 3" xfId="1365"/>
    <cellStyle name="20% - Accent2 3 5 3" xfId="609"/>
    <cellStyle name="20% - Accent2 3 5 4" xfId="1113"/>
    <cellStyle name="20% - Accent2 3 6" xfId="315"/>
    <cellStyle name="20% - Accent2 3 6 2" xfId="819"/>
    <cellStyle name="20% - Accent2 3 6 3" xfId="1323"/>
    <cellStyle name="20% - Accent2 3 7" xfId="567"/>
    <cellStyle name="20% - Accent2 3 8" xfId="1071"/>
    <cellStyle name="20% - Accent2 4" xfId="117"/>
    <cellStyle name="20% - Accent2 4 2" xfId="243"/>
    <cellStyle name="20% - Accent2 4 2 2" xfId="495"/>
    <cellStyle name="20% - Accent2 4 2 2 2" xfId="999"/>
    <cellStyle name="20% - Accent2 4 2 2 3" xfId="1503"/>
    <cellStyle name="20% - Accent2 4 2 3" xfId="747"/>
    <cellStyle name="20% - Accent2 4 2 4" xfId="1251"/>
    <cellStyle name="20% - Accent2 4 3" xfId="369"/>
    <cellStyle name="20% - Accent2 4 3 2" xfId="873"/>
    <cellStyle name="20% - Accent2 4 3 3" xfId="1377"/>
    <cellStyle name="20% - Accent2 4 4" xfId="621"/>
    <cellStyle name="20% - Accent2 4 5" xfId="1125"/>
    <cellStyle name="20% - Accent2 5" xfId="201"/>
    <cellStyle name="20% - Accent2 5 2" xfId="453"/>
    <cellStyle name="20% - Accent2 5 2 2" xfId="957"/>
    <cellStyle name="20% - Accent2 5 2 3" xfId="1461"/>
    <cellStyle name="20% - Accent2 5 3" xfId="705"/>
    <cellStyle name="20% - Accent2 5 4" xfId="1209"/>
    <cellStyle name="20% - Accent2 6" xfId="159"/>
    <cellStyle name="20% - Accent2 6 2" xfId="411"/>
    <cellStyle name="20% - Accent2 6 2 2" xfId="915"/>
    <cellStyle name="20% - Accent2 6 2 3" xfId="1419"/>
    <cellStyle name="20% - Accent2 6 3" xfId="663"/>
    <cellStyle name="20% - Accent2 6 4" xfId="1167"/>
    <cellStyle name="20% - Accent2 7" xfId="75"/>
    <cellStyle name="20% - Accent2 7 2" xfId="327"/>
    <cellStyle name="20% - Accent2 7 2 2" xfId="831"/>
    <cellStyle name="20% - Accent2 7 2 3" xfId="1335"/>
    <cellStyle name="20% - Accent2 7 3" xfId="579"/>
    <cellStyle name="20% - Accent2 7 4" xfId="1083"/>
    <cellStyle name="20% - Accent2 8" xfId="285"/>
    <cellStyle name="20% - Accent2 8 2" xfId="789"/>
    <cellStyle name="20% - Accent2 8 3" xfId="1293"/>
    <cellStyle name="20% - Accent2 9" xfId="537"/>
    <cellStyle name="20% - Accent3" xfId="5" builtinId="38" customBuiltin="1"/>
    <cellStyle name="20% - Accent3 10" xfId="1043"/>
    <cellStyle name="20% - Accent3 2" xfId="6"/>
    <cellStyle name="20% - Accent3 2 2" xfId="120"/>
    <cellStyle name="20% - Accent3 2 2 2" xfId="246"/>
    <cellStyle name="20% - Accent3 2 2 2 2" xfId="498"/>
    <cellStyle name="20% - Accent3 2 2 2 2 2" xfId="1002"/>
    <cellStyle name="20% - Accent3 2 2 2 2 3" xfId="1506"/>
    <cellStyle name="20% - Accent3 2 2 2 3" xfId="750"/>
    <cellStyle name="20% - Accent3 2 2 2 4" xfId="1254"/>
    <cellStyle name="20% - Accent3 2 2 3" xfId="372"/>
    <cellStyle name="20% - Accent3 2 2 3 2" xfId="876"/>
    <cellStyle name="20% - Accent3 2 2 3 3" xfId="1380"/>
    <cellStyle name="20% - Accent3 2 2 4" xfId="624"/>
    <cellStyle name="20% - Accent3 2 2 5" xfId="1128"/>
    <cellStyle name="20% - Accent3 2 3" xfId="204"/>
    <cellStyle name="20% - Accent3 2 3 2" xfId="456"/>
    <cellStyle name="20% - Accent3 2 3 2 2" xfId="960"/>
    <cellStyle name="20% - Accent3 2 3 2 3" xfId="1464"/>
    <cellStyle name="20% - Accent3 2 3 3" xfId="708"/>
    <cellStyle name="20% - Accent3 2 3 4" xfId="1212"/>
    <cellStyle name="20% - Accent3 2 4" xfId="162"/>
    <cellStyle name="20% - Accent3 2 4 2" xfId="414"/>
    <cellStyle name="20% - Accent3 2 4 2 2" xfId="918"/>
    <cellStyle name="20% - Accent3 2 4 2 3" xfId="1422"/>
    <cellStyle name="20% - Accent3 2 4 3" xfId="666"/>
    <cellStyle name="20% - Accent3 2 4 4" xfId="1170"/>
    <cellStyle name="20% - Accent3 2 5" xfId="78"/>
    <cellStyle name="20% - Accent3 2 5 2" xfId="330"/>
    <cellStyle name="20% - Accent3 2 5 2 2" xfId="834"/>
    <cellStyle name="20% - Accent3 2 5 2 3" xfId="1338"/>
    <cellStyle name="20% - Accent3 2 5 3" xfId="582"/>
    <cellStyle name="20% - Accent3 2 5 4" xfId="1086"/>
    <cellStyle name="20% - Accent3 2 6" xfId="288"/>
    <cellStyle name="20% - Accent3 2 6 2" xfId="792"/>
    <cellStyle name="20% - Accent3 2 6 3" xfId="1296"/>
    <cellStyle name="20% - Accent3 2 7" xfId="540"/>
    <cellStyle name="20% - Accent3 2 8" xfId="1044"/>
    <cellStyle name="20% - Accent3 3" xfId="64"/>
    <cellStyle name="20% - Accent3 3 2" xfId="149"/>
    <cellStyle name="20% - Accent3 3 2 2" xfId="275"/>
    <cellStyle name="20% - Accent3 3 2 2 2" xfId="527"/>
    <cellStyle name="20% - Accent3 3 2 2 2 2" xfId="1031"/>
    <cellStyle name="20% - Accent3 3 2 2 2 3" xfId="1535"/>
    <cellStyle name="20% - Accent3 3 2 2 3" xfId="779"/>
    <cellStyle name="20% - Accent3 3 2 2 4" xfId="1283"/>
    <cellStyle name="20% - Accent3 3 2 3" xfId="401"/>
    <cellStyle name="20% - Accent3 3 2 3 2" xfId="905"/>
    <cellStyle name="20% - Accent3 3 2 3 3" xfId="1409"/>
    <cellStyle name="20% - Accent3 3 2 4" xfId="653"/>
    <cellStyle name="20% - Accent3 3 2 5" xfId="1157"/>
    <cellStyle name="20% - Accent3 3 3" xfId="233"/>
    <cellStyle name="20% - Accent3 3 3 2" xfId="485"/>
    <cellStyle name="20% - Accent3 3 3 2 2" xfId="989"/>
    <cellStyle name="20% - Accent3 3 3 2 3" xfId="1493"/>
    <cellStyle name="20% - Accent3 3 3 3" xfId="737"/>
    <cellStyle name="20% - Accent3 3 3 4" xfId="1241"/>
    <cellStyle name="20% - Accent3 3 4" xfId="191"/>
    <cellStyle name="20% - Accent3 3 4 2" xfId="443"/>
    <cellStyle name="20% - Accent3 3 4 2 2" xfId="947"/>
    <cellStyle name="20% - Accent3 3 4 2 3" xfId="1451"/>
    <cellStyle name="20% - Accent3 3 4 3" xfId="695"/>
    <cellStyle name="20% - Accent3 3 4 4" xfId="1199"/>
    <cellStyle name="20% - Accent3 3 5" xfId="107"/>
    <cellStyle name="20% - Accent3 3 5 2" xfId="359"/>
    <cellStyle name="20% - Accent3 3 5 2 2" xfId="863"/>
    <cellStyle name="20% - Accent3 3 5 2 3" xfId="1367"/>
    <cellStyle name="20% - Accent3 3 5 3" xfId="611"/>
    <cellStyle name="20% - Accent3 3 5 4" xfId="1115"/>
    <cellStyle name="20% - Accent3 3 6" xfId="317"/>
    <cellStyle name="20% - Accent3 3 6 2" xfId="821"/>
    <cellStyle name="20% - Accent3 3 6 3" xfId="1325"/>
    <cellStyle name="20% - Accent3 3 7" xfId="569"/>
    <cellStyle name="20% - Accent3 3 8" xfId="1073"/>
    <cellStyle name="20% - Accent3 4" xfId="119"/>
    <cellStyle name="20% - Accent3 4 2" xfId="245"/>
    <cellStyle name="20% - Accent3 4 2 2" xfId="497"/>
    <cellStyle name="20% - Accent3 4 2 2 2" xfId="1001"/>
    <cellStyle name="20% - Accent3 4 2 2 3" xfId="1505"/>
    <cellStyle name="20% - Accent3 4 2 3" xfId="749"/>
    <cellStyle name="20% - Accent3 4 2 4" xfId="1253"/>
    <cellStyle name="20% - Accent3 4 3" xfId="371"/>
    <cellStyle name="20% - Accent3 4 3 2" xfId="875"/>
    <cellStyle name="20% - Accent3 4 3 3" xfId="1379"/>
    <cellStyle name="20% - Accent3 4 4" xfId="623"/>
    <cellStyle name="20% - Accent3 4 5" xfId="1127"/>
    <cellStyle name="20% - Accent3 5" xfId="203"/>
    <cellStyle name="20% - Accent3 5 2" xfId="455"/>
    <cellStyle name="20% - Accent3 5 2 2" xfId="959"/>
    <cellStyle name="20% - Accent3 5 2 3" xfId="1463"/>
    <cellStyle name="20% - Accent3 5 3" xfId="707"/>
    <cellStyle name="20% - Accent3 5 4" xfId="1211"/>
    <cellStyle name="20% - Accent3 6" xfId="161"/>
    <cellStyle name="20% - Accent3 6 2" xfId="413"/>
    <cellStyle name="20% - Accent3 6 2 2" xfId="917"/>
    <cellStyle name="20% - Accent3 6 2 3" xfId="1421"/>
    <cellStyle name="20% - Accent3 6 3" xfId="665"/>
    <cellStyle name="20% - Accent3 6 4" xfId="1169"/>
    <cellStyle name="20% - Accent3 7" xfId="77"/>
    <cellStyle name="20% - Accent3 7 2" xfId="329"/>
    <cellStyle name="20% - Accent3 7 2 2" xfId="833"/>
    <cellStyle name="20% - Accent3 7 2 3" xfId="1337"/>
    <cellStyle name="20% - Accent3 7 3" xfId="581"/>
    <cellStyle name="20% - Accent3 7 4" xfId="1085"/>
    <cellStyle name="20% - Accent3 8" xfId="287"/>
    <cellStyle name="20% - Accent3 8 2" xfId="791"/>
    <cellStyle name="20% - Accent3 8 3" xfId="1295"/>
    <cellStyle name="20% - Accent3 9" xfId="539"/>
    <cellStyle name="20% - Accent4" xfId="7" builtinId="42" customBuiltin="1"/>
    <cellStyle name="20% - Accent4 10" xfId="1045"/>
    <cellStyle name="20% - Accent4 2" xfId="8"/>
    <cellStyle name="20% - Accent4 2 2" xfId="122"/>
    <cellStyle name="20% - Accent4 2 2 2" xfId="248"/>
    <cellStyle name="20% - Accent4 2 2 2 2" xfId="500"/>
    <cellStyle name="20% - Accent4 2 2 2 2 2" xfId="1004"/>
    <cellStyle name="20% - Accent4 2 2 2 2 3" xfId="1508"/>
    <cellStyle name="20% - Accent4 2 2 2 3" xfId="752"/>
    <cellStyle name="20% - Accent4 2 2 2 4" xfId="1256"/>
    <cellStyle name="20% - Accent4 2 2 3" xfId="374"/>
    <cellStyle name="20% - Accent4 2 2 3 2" xfId="878"/>
    <cellStyle name="20% - Accent4 2 2 3 3" xfId="1382"/>
    <cellStyle name="20% - Accent4 2 2 4" xfId="626"/>
    <cellStyle name="20% - Accent4 2 2 5" xfId="1130"/>
    <cellStyle name="20% - Accent4 2 3" xfId="206"/>
    <cellStyle name="20% - Accent4 2 3 2" xfId="458"/>
    <cellStyle name="20% - Accent4 2 3 2 2" xfId="962"/>
    <cellStyle name="20% - Accent4 2 3 2 3" xfId="1466"/>
    <cellStyle name="20% - Accent4 2 3 3" xfId="710"/>
    <cellStyle name="20% - Accent4 2 3 4" xfId="1214"/>
    <cellStyle name="20% - Accent4 2 4" xfId="164"/>
    <cellStyle name="20% - Accent4 2 4 2" xfId="416"/>
    <cellStyle name="20% - Accent4 2 4 2 2" xfId="920"/>
    <cellStyle name="20% - Accent4 2 4 2 3" xfId="1424"/>
    <cellStyle name="20% - Accent4 2 4 3" xfId="668"/>
    <cellStyle name="20% - Accent4 2 4 4" xfId="1172"/>
    <cellStyle name="20% - Accent4 2 5" xfId="80"/>
    <cellStyle name="20% - Accent4 2 5 2" xfId="332"/>
    <cellStyle name="20% - Accent4 2 5 2 2" xfId="836"/>
    <cellStyle name="20% - Accent4 2 5 2 3" xfId="1340"/>
    <cellStyle name="20% - Accent4 2 5 3" xfId="584"/>
    <cellStyle name="20% - Accent4 2 5 4" xfId="1088"/>
    <cellStyle name="20% - Accent4 2 6" xfId="290"/>
    <cellStyle name="20% - Accent4 2 6 2" xfId="794"/>
    <cellStyle name="20% - Accent4 2 6 3" xfId="1298"/>
    <cellStyle name="20% - Accent4 2 7" xfId="542"/>
    <cellStyle name="20% - Accent4 2 8" xfId="1046"/>
    <cellStyle name="20% - Accent4 3" xfId="66"/>
    <cellStyle name="20% - Accent4 3 2" xfId="151"/>
    <cellStyle name="20% - Accent4 3 2 2" xfId="277"/>
    <cellStyle name="20% - Accent4 3 2 2 2" xfId="529"/>
    <cellStyle name="20% - Accent4 3 2 2 2 2" xfId="1033"/>
    <cellStyle name="20% - Accent4 3 2 2 2 3" xfId="1537"/>
    <cellStyle name="20% - Accent4 3 2 2 3" xfId="781"/>
    <cellStyle name="20% - Accent4 3 2 2 4" xfId="1285"/>
    <cellStyle name="20% - Accent4 3 2 3" xfId="403"/>
    <cellStyle name="20% - Accent4 3 2 3 2" xfId="907"/>
    <cellStyle name="20% - Accent4 3 2 3 3" xfId="1411"/>
    <cellStyle name="20% - Accent4 3 2 4" xfId="655"/>
    <cellStyle name="20% - Accent4 3 2 5" xfId="1159"/>
    <cellStyle name="20% - Accent4 3 3" xfId="235"/>
    <cellStyle name="20% - Accent4 3 3 2" xfId="487"/>
    <cellStyle name="20% - Accent4 3 3 2 2" xfId="991"/>
    <cellStyle name="20% - Accent4 3 3 2 3" xfId="1495"/>
    <cellStyle name="20% - Accent4 3 3 3" xfId="739"/>
    <cellStyle name="20% - Accent4 3 3 4" xfId="1243"/>
    <cellStyle name="20% - Accent4 3 4" xfId="193"/>
    <cellStyle name="20% - Accent4 3 4 2" xfId="445"/>
    <cellStyle name="20% - Accent4 3 4 2 2" xfId="949"/>
    <cellStyle name="20% - Accent4 3 4 2 3" xfId="1453"/>
    <cellStyle name="20% - Accent4 3 4 3" xfId="697"/>
    <cellStyle name="20% - Accent4 3 4 4" xfId="1201"/>
    <cellStyle name="20% - Accent4 3 5" xfId="109"/>
    <cellStyle name="20% - Accent4 3 5 2" xfId="361"/>
    <cellStyle name="20% - Accent4 3 5 2 2" xfId="865"/>
    <cellStyle name="20% - Accent4 3 5 2 3" xfId="1369"/>
    <cellStyle name="20% - Accent4 3 5 3" xfId="613"/>
    <cellStyle name="20% - Accent4 3 5 4" xfId="1117"/>
    <cellStyle name="20% - Accent4 3 6" xfId="319"/>
    <cellStyle name="20% - Accent4 3 6 2" xfId="823"/>
    <cellStyle name="20% - Accent4 3 6 3" xfId="1327"/>
    <cellStyle name="20% - Accent4 3 7" xfId="571"/>
    <cellStyle name="20% - Accent4 3 8" xfId="1075"/>
    <cellStyle name="20% - Accent4 4" xfId="121"/>
    <cellStyle name="20% - Accent4 4 2" xfId="247"/>
    <cellStyle name="20% - Accent4 4 2 2" xfId="499"/>
    <cellStyle name="20% - Accent4 4 2 2 2" xfId="1003"/>
    <cellStyle name="20% - Accent4 4 2 2 3" xfId="1507"/>
    <cellStyle name="20% - Accent4 4 2 3" xfId="751"/>
    <cellStyle name="20% - Accent4 4 2 4" xfId="1255"/>
    <cellStyle name="20% - Accent4 4 3" xfId="373"/>
    <cellStyle name="20% - Accent4 4 3 2" xfId="877"/>
    <cellStyle name="20% - Accent4 4 3 3" xfId="1381"/>
    <cellStyle name="20% - Accent4 4 4" xfId="625"/>
    <cellStyle name="20% - Accent4 4 5" xfId="1129"/>
    <cellStyle name="20% - Accent4 5" xfId="205"/>
    <cellStyle name="20% - Accent4 5 2" xfId="457"/>
    <cellStyle name="20% - Accent4 5 2 2" xfId="961"/>
    <cellStyle name="20% - Accent4 5 2 3" xfId="1465"/>
    <cellStyle name="20% - Accent4 5 3" xfId="709"/>
    <cellStyle name="20% - Accent4 5 4" xfId="1213"/>
    <cellStyle name="20% - Accent4 6" xfId="163"/>
    <cellStyle name="20% - Accent4 6 2" xfId="415"/>
    <cellStyle name="20% - Accent4 6 2 2" xfId="919"/>
    <cellStyle name="20% - Accent4 6 2 3" xfId="1423"/>
    <cellStyle name="20% - Accent4 6 3" xfId="667"/>
    <cellStyle name="20% - Accent4 6 4" xfId="1171"/>
    <cellStyle name="20% - Accent4 7" xfId="79"/>
    <cellStyle name="20% - Accent4 7 2" xfId="331"/>
    <cellStyle name="20% - Accent4 7 2 2" xfId="835"/>
    <cellStyle name="20% - Accent4 7 2 3" xfId="1339"/>
    <cellStyle name="20% - Accent4 7 3" xfId="583"/>
    <cellStyle name="20% - Accent4 7 4" xfId="1087"/>
    <cellStyle name="20% - Accent4 8" xfId="289"/>
    <cellStyle name="20% - Accent4 8 2" xfId="793"/>
    <cellStyle name="20% - Accent4 8 3" xfId="1297"/>
    <cellStyle name="20% - Accent4 9" xfId="541"/>
    <cellStyle name="20% - Accent5" xfId="9" builtinId="46" customBuiltin="1"/>
    <cellStyle name="20% - Accent5 10" xfId="1047"/>
    <cellStyle name="20% - Accent5 2" xfId="10"/>
    <cellStyle name="20% - Accent5 2 2" xfId="124"/>
    <cellStyle name="20% - Accent5 2 2 2" xfId="250"/>
    <cellStyle name="20% - Accent5 2 2 2 2" xfId="502"/>
    <cellStyle name="20% - Accent5 2 2 2 2 2" xfId="1006"/>
    <cellStyle name="20% - Accent5 2 2 2 2 3" xfId="1510"/>
    <cellStyle name="20% - Accent5 2 2 2 3" xfId="754"/>
    <cellStyle name="20% - Accent5 2 2 2 4" xfId="1258"/>
    <cellStyle name="20% - Accent5 2 2 3" xfId="376"/>
    <cellStyle name="20% - Accent5 2 2 3 2" xfId="880"/>
    <cellStyle name="20% - Accent5 2 2 3 3" xfId="1384"/>
    <cellStyle name="20% - Accent5 2 2 4" xfId="628"/>
    <cellStyle name="20% - Accent5 2 2 5" xfId="1132"/>
    <cellStyle name="20% - Accent5 2 3" xfId="208"/>
    <cellStyle name="20% - Accent5 2 3 2" xfId="460"/>
    <cellStyle name="20% - Accent5 2 3 2 2" xfId="964"/>
    <cellStyle name="20% - Accent5 2 3 2 3" xfId="1468"/>
    <cellStyle name="20% - Accent5 2 3 3" xfId="712"/>
    <cellStyle name="20% - Accent5 2 3 4" xfId="1216"/>
    <cellStyle name="20% - Accent5 2 4" xfId="166"/>
    <cellStyle name="20% - Accent5 2 4 2" xfId="418"/>
    <cellStyle name="20% - Accent5 2 4 2 2" xfId="922"/>
    <cellStyle name="20% - Accent5 2 4 2 3" xfId="1426"/>
    <cellStyle name="20% - Accent5 2 4 3" xfId="670"/>
    <cellStyle name="20% - Accent5 2 4 4" xfId="1174"/>
    <cellStyle name="20% - Accent5 2 5" xfId="82"/>
    <cellStyle name="20% - Accent5 2 5 2" xfId="334"/>
    <cellStyle name="20% - Accent5 2 5 2 2" xfId="838"/>
    <cellStyle name="20% - Accent5 2 5 2 3" xfId="1342"/>
    <cellStyle name="20% - Accent5 2 5 3" xfId="586"/>
    <cellStyle name="20% - Accent5 2 5 4" xfId="1090"/>
    <cellStyle name="20% - Accent5 2 6" xfId="292"/>
    <cellStyle name="20% - Accent5 2 6 2" xfId="796"/>
    <cellStyle name="20% - Accent5 2 6 3" xfId="1300"/>
    <cellStyle name="20% - Accent5 2 7" xfId="544"/>
    <cellStyle name="20% - Accent5 2 8" xfId="1048"/>
    <cellStyle name="20% - Accent5 3" xfId="68"/>
    <cellStyle name="20% - Accent5 3 2" xfId="153"/>
    <cellStyle name="20% - Accent5 3 2 2" xfId="279"/>
    <cellStyle name="20% - Accent5 3 2 2 2" xfId="531"/>
    <cellStyle name="20% - Accent5 3 2 2 2 2" xfId="1035"/>
    <cellStyle name="20% - Accent5 3 2 2 2 3" xfId="1539"/>
    <cellStyle name="20% - Accent5 3 2 2 3" xfId="783"/>
    <cellStyle name="20% - Accent5 3 2 2 4" xfId="1287"/>
    <cellStyle name="20% - Accent5 3 2 3" xfId="405"/>
    <cellStyle name="20% - Accent5 3 2 3 2" xfId="909"/>
    <cellStyle name="20% - Accent5 3 2 3 3" xfId="1413"/>
    <cellStyle name="20% - Accent5 3 2 4" xfId="657"/>
    <cellStyle name="20% - Accent5 3 2 5" xfId="1161"/>
    <cellStyle name="20% - Accent5 3 3" xfId="237"/>
    <cellStyle name="20% - Accent5 3 3 2" xfId="489"/>
    <cellStyle name="20% - Accent5 3 3 2 2" xfId="993"/>
    <cellStyle name="20% - Accent5 3 3 2 3" xfId="1497"/>
    <cellStyle name="20% - Accent5 3 3 3" xfId="741"/>
    <cellStyle name="20% - Accent5 3 3 4" xfId="1245"/>
    <cellStyle name="20% - Accent5 3 4" xfId="195"/>
    <cellStyle name="20% - Accent5 3 4 2" xfId="447"/>
    <cellStyle name="20% - Accent5 3 4 2 2" xfId="951"/>
    <cellStyle name="20% - Accent5 3 4 2 3" xfId="1455"/>
    <cellStyle name="20% - Accent5 3 4 3" xfId="699"/>
    <cellStyle name="20% - Accent5 3 4 4" xfId="1203"/>
    <cellStyle name="20% - Accent5 3 5" xfId="111"/>
    <cellStyle name="20% - Accent5 3 5 2" xfId="363"/>
    <cellStyle name="20% - Accent5 3 5 2 2" xfId="867"/>
    <cellStyle name="20% - Accent5 3 5 2 3" xfId="1371"/>
    <cellStyle name="20% - Accent5 3 5 3" xfId="615"/>
    <cellStyle name="20% - Accent5 3 5 4" xfId="1119"/>
    <cellStyle name="20% - Accent5 3 6" xfId="321"/>
    <cellStyle name="20% - Accent5 3 6 2" xfId="825"/>
    <cellStyle name="20% - Accent5 3 6 3" xfId="1329"/>
    <cellStyle name="20% - Accent5 3 7" xfId="573"/>
    <cellStyle name="20% - Accent5 3 8" xfId="1077"/>
    <cellStyle name="20% - Accent5 4" xfId="123"/>
    <cellStyle name="20% - Accent5 4 2" xfId="249"/>
    <cellStyle name="20% - Accent5 4 2 2" xfId="501"/>
    <cellStyle name="20% - Accent5 4 2 2 2" xfId="1005"/>
    <cellStyle name="20% - Accent5 4 2 2 3" xfId="1509"/>
    <cellStyle name="20% - Accent5 4 2 3" xfId="753"/>
    <cellStyle name="20% - Accent5 4 2 4" xfId="1257"/>
    <cellStyle name="20% - Accent5 4 3" xfId="375"/>
    <cellStyle name="20% - Accent5 4 3 2" xfId="879"/>
    <cellStyle name="20% - Accent5 4 3 3" xfId="1383"/>
    <cellStyle name="20% - Accent5 4 4" xfId="627"/>
    <cellStyle name="20% - Accent5 4 5" xfId="1131"/>
    <cellStyle name="20% - Accent5 5" xfId="207"/>
    <cellStyle name="20% - Accent5 5 2" xfId="459"/>
    <cellStyle name="20% - Accent5 5 2 2" xfId="963"/>
    <cellStyle name="20% - Accent5 5 2 3" xfId="1467"/>
    <cellStyle name="20% - Accent5 5 3" xfId="711"/>
    <cellStyle name="20% - Accent5 5 4" xfId="1215"/>
    <cellStyle name="20% - Accent5 6" xfId="165"/>
    <cellStyle name="20% - Accent5 6 2" xfId="417"/>
    <cellStyle name="20% - Accent5 6 2 2" xfId="921"/>
    <cellStyle name="20% - Accent5 6 2 3" xfId="1425"/>
    <cellStyle name="20% - Accent5 6 3" xfId="669"/>
    <cellStyle name="20% - Accent5 6 4" xfId="1173"/>
    <cellStyle name="20% - Accent5 7" xfId="81"/>
    <cellStyle name="20% - Accent5 7 2" xfId="333"/>
    <cellStyle name="20% - Accent5 7 2 2" xfId="837"/>
    <cellStyle name="20% - Accent5 7 2 3" xfId="1341"/>
    <cellStyle name="20% - Accent5 7 3" xfId="585"/>
    <cellStyle name="20% - Accent5 7 4" xfId="1089"/>
    <cellStyle name="20% - Accent5 8" xfId="291"/>
    <cellStyle name="20% - Accent5 8 2" xfId="795"/>
    <cellStyle name="20% - Accent5 8 3" xfId="1299"/>
    <cellStyle name="20% - Accent5 9" xfId="543"/>
    <cellStyle name="20% - Accent6" xfId="11" builtinId="50" customBuiltin="1"/>
    <cellStyle name="20% - Accent6 10" xfId="1049"/>
    <cellStyle name="20% - Accent6 2" xfId="12"/>
    <cellStyle name="20% - Accent6 2 2" xfId="126"/>
    <cellStyle name="20% - Accent6 2 2 2" xfId="252"/>
    <cellStyle name="20% - Accent6 2 2 2 2" xfId="504"/>
    <cellStyle name="20% - Accent6 2 2 2 2 2" xfId="1008"/>
    <cellStyle name="20% - Accent6 2 2 2 2 3" xfId="1512"/>
    <cellStyle name="20% - Accent6 2 2 2 3" xfId="756"/>
    <cellStyle name="20% - Accent6 2 2 2 4" xfId="1260"/>
    <cellStyle name="20% - Accent6 2 2 3" xfId="378"/>
    <cellStyle name="20% - Accent6 2 2 3 2" xfId="882"/>
    <cellStyle name="20% - Accent6 2 2 3 3" xfId="1386"/>
    <cellStyle name="20% - Accent6 2 2 4" xfId="630"/>
    <cellStyle name="20% - Accent6 2 2 5" xfId="1134"/>
    <cellStyle name="20% - Accent6 2 3" xfId="210"/>
    <cellStyle name="20% - Accent6 2 3 2" xfId="462"/>
    <cellStyle name="20% - Accent6 2 3 2 2" xfId="966"/>
    <cellStyle name="20% - Accent6 2 3 2 3" xfId="1470"/>
    <cellStyle name="20% - Accent6 2 3 3" xfId="714"/>
    <cellStyle name="20% - Accent6 2 3 4" xfId="1218"/>
    <cellStyle name="20% - Accent6 2 4" xfId="168"/>
    <cellStyle name="20% - Accent6 2 4 2" xfId="420"/>
    <cellStyle name="20% - Accent6 2 4 2 2" xfId="924"/>
    <cellStyle name="20% - Accent6 2 4 2 3" xfId="1428"/>
    <cellStyle name="20% - Accent6 2 4 3" xfId="672"/>
    <cellStyle name="20% - Accent6 2 4 4" xfId="1176"/>
    <cellStyle name="20% - Accent6 2 5" xfId="84"/>
    <cellStyle name="20% - Accent6 2 5 2" xfId="336"/>
    <cellStyle name="20% - Accent6 2 5 2 2" xfId="840"/>
    <cellStyle name="20% - Accent6 2 5 2 3" xfId="1344"/>
    <cellStyle name="20% - Accent6 2 5 3" xfId="588"/>
    <cellStyle name="20% - Accent6 2 5 4" xfId="1092"/>
    <cellStyle name="20% - Accent6 2 6" xfId="294"/>
    <cellStyle name="20% - Accent6 2 6 2" xfId="798"/>
    <cellStyle name="20% - Accent6 2 6 3" xfId="1302"/>
    <cellStyle name="20% - Accent6 2 7" xfId="546"/>
    <cellStyle name="20% - Accent6 2 8" xfId="1050"/>
    <cellStyle name="20% - Accent6 3" xfId="70"/>
    <cellStyle name="20% - Accent6 3 2" xfId="155"/>
    <cellStyle name="20% - Accent6 3 2 2" xfId="281"/>
    <cellStyle name="20% - Accent6 3 2 2 2" xfId="533"/>
    <cellStyle name="20% - Accent6 3 2 2 2 2" xfId="1037"/>
    <cellStyle name="20% - Accent6 3 2 2 2 3" xfId="1541"/>
    <cellStyle name="20% - Accent6 3 2 2 3" xfId="785"/>
    <cellStyle name="20% - Accent6 3 2 2 4" xfId="1289"/>
    <cellStyle name="20% - Accent6 3 2 3" xfId="407"/>
    <cellStyle name="20% - Accent6 3 2 3 2" xfId="911"/>
    <cellStyle name="20% - Accent6 3 2 3 3" xfId="1415"/>
    <cellStyle name="20% - Accent6 3 2 4" xfId="659"/>
    <cellStyle name="20% - Accent6 3 2 5" xfId="1163"/>
    <cellStyle name="20% - Accent6 3 3" xfId="239"/>
    <cellStyle name="20% - Accent6 3 3 2" xfId="491"/>
    <cellStyle name="20% - Accent6 3 3 2 2" xfId="995"/>
    <cellStyle name="20% - Accent6 3 3 2 3" xfId="1499"/>
    <cellStyle name="20% - Accent6 3 3 3" xfId="743"/>
    <cellStyle name="20% - Accent6 3 3 4" xfId="1247"/>
    <cellStyle name="20% - Accent6 3 4" xfId="197"/>
    <cellStyle name="20% - Accent6 3 4 2" xfId="449"/>
    <cellStyle name="20% - Accent6 3 4 2 2" xfId="953"/>
    <cellStyle name="20% - Accent6 3 4 2 3" xfId="1457"/>
    <cellStyle name="20% - Accent6 3 4 3" xfId="701"/>
    <cellStyle name="20% - Accent6 3 4 4" xfId="1205"/>
    <cellStyle name="20% - Accent6 3 5" xfId="113"/>
    <cellStyle name="20% - Accent6 3 5 2" xfId="365"/>
    <cellStyle name="20% - Accent6 3 5 2 2" xfId="869"/>
    <cellStyle name="20% - Accent6 3 5 2 3" xfId="1373"/>
    <cellStyle name="20% - Accent6 3 5 3" xfId="617"/>
    <cellStyle name="20% - Accent6 3 5 4" xfId="1121"/>
    <cellStyle name="20% - Accent6 3 6" xfId="323"/>
    <cellStyle name="20% - Accent6 3 6 2" xfId="827"/>
    <cellStyle name="20% - Accent6 3 6 3" xfId="1331"/>
    <cellStyle name="20% - Accent6 3 7" xfId="575"/>
    <cellStyle name="20% - Accent6 3 8" xfId="1079"/>
    <cellStyle name="20% - Accent6 4" xfId="125"/>
    <cellStyle name="20% - Accent6 4 2" xfId="251"/>
    <cellStyle name="20% - Accent6 4 2 2" xfId="503"/>
    <cellStyle name="20% - Accent6 4 2 2 2" xfId="1007"/>
    <cellStyle name="20% - Accent6 4 2 2 3" xfId="1511"/>
    <cellStyle name="20% - Accent6 4 2 3" xfId="755"/>
    <cellStyle name="20% - Accent6 4 2 4" xfId="1259"/>
    <cellStyle name="20% - Accent6 4 3" xfId="377"/>
    <cellStyle name="20% - Accent6 4 3 2" xfId="881"/>
    <cellStyle name="20% - Accent6 4 3 3" xfId="1385"/>
    <cellStyle name="20% - Accent6 4 4" xfId="629"/>
    <cellStyle name="20% - Accent6 4 5" xfId="1133"/>
    <cellStyle name="20% - Accent6 5" xfId="209"/>
    <cellStyle name="20% - Accent6 5 2" xfId="461"/>
    <cellStyle name="20% - Accent6 5 2 2" xfId="965"/>
    <cellStyle name="20% - Accent6 5 2 3" xfId="1469"/>
    <cellStyle name="20% - Accent6 5 3" xfId="713"/>
    <cellStyle name="20% - Accent6 5 4" xfId="1217"/>
    <cellStyle name="20% - Accent6 6" xfId="167"/>
    <cellStyle name="20% - Accent6 6 2" xfId="419"/>
    <cellStyle name="20% - Accent6 6 2 2" xfId="923"/>
    <cellStyle name="20% - Accent6 6 2 3" xfId="1427"/>
    <cellStyle name="20% - Accent6 6 3" xfId="671"/>
    <cellStyle name="20% - Accent6 6 4" xfId="1175"/>
    <cellStyle name="20% - Accent6 7" xfId="83"/>
    <cellStyle name="20% - Accent6 7 2" xfId="335"/>
    <cellStyle name="20% - Accent6 7 2 2" xfId="839"/>
    <cellStyle name="20% - Accent6 7 2 3" xfId="1343"/>
    <cellStyle name="20% - Accent6 7 3" xfId="587"/>
    <cellStyle name="20% - Accent6 7 4" xfId="1091"/>
    <cellStyle name="20% - Accent6 8" xfId="293"/>
    <cellStyle name="20% - Accent6 8 2" xfId="797"/>
    <cellStyle name="20% - Accent6 8 3" xfId="1301"/>
    <cellStyle name="20% - Accent6 9" xfId="545"/>
    <cellStyle name="40% - Accent1" xfId="13" builtinId="31" customBuiltin="1"/>
    <cellStyle name="40% - Accent1 10" xfId="1051"/>
    <cellStyle name="40% - Accent1 2" xfId="14"/>
    <cellStyle name="40% - Accent1 2 2" xfId="128"/>
    <cellStyle name="40% - Accent1 2 2 2" xfId="254"/>
    <cellStyle name="40% - Accent1 2 2 2 2" xfId="506"/>
    <cellStyle name="40% - Accent1 2 2 2 2 2" xfId="1010"/>
    <cellStyle name="40% - Accent1 2 2 2 2 3" xfId="1514"/>
    <cellStyle name="40% - Accent1 2 2 2 3" xfId="758"/>
    <cellStyle name="40% - Accent1 2 2 2 4" xfId="1262"/>
    <cellStyle name="40% - Accent1 2 2 3" xfId="380"/>
    <cellStyle name="40% - Accent1 2 2 3 2" xfId="884"/>
    <cellStyle name="40% - Accent1 2 2 3 3" xfId="1388"/>
    <cellStyle name="40% - Accent1 2 2 4" xfId="632"/>
    <cellStyle name="40% - Accent1 2 2 5" xfId="1136"/>
    <cellStyle name="40% - Accent1 2 3" xfId="212"/>
    <cellStyle name="40% - Accent1 2 3 2" xfId="464"/>
    <cellStyle name="40% - Accent1 2 3 2 2" xfId="968"/>
    <cellStyle name="40% - Accent1 2 3 2 3" xfId="1472"/>
    <cellStyle name="40% - Accent1 2 3 3" xfId="716"/>
    <cellStyle name="40% - Accent1 2 3 4" xfId="1220"/>
    <cellStyle name="40% - Accent1 2 4" xfId="170"/>
    <cellStyle name="40% - Accent1 2 4 2" xfId="422"/>
    <cellStyle name="40% - Accent1 2 4 2 2" xfId="926"/>
    <cellStyle name="40% - Accent1 2 4 2 3" xfId="1430"/>
    <cellStyle name="40% - Accent1 2 4 3" xfId="674"/>
    <cellStyle name="40% - Accent1 2 4 4" xfId="1178"/>
    <cellStyle name="40% - Accent1 2 5" xfId="86"/>
    <cellStyle name="40% - Accent1 2 5 2" xfId="338"/>
    <cellStyle name="40% - Accent1 2 5 2 2" xfId="842"/>
    <cellStyle name="40% - Accent1 2 5 2 3" xfId="1346"/>
    <cellStyle name="40% - Accent1 2 5 3" xfId="590"/>
    <cellStyle name="40% - Accent1 2 5 4" xfId="1094"/>
    <cellStyle name="40% - Accent1 2 6" xfId="296"/>
    <cellStyle name="40% - Accent1 2 6 2" xfId="800"/>
    <cellStyle name="40% - Accent1 2 6 3" xfId="1304"/>
    <cellStyle name="40% - Accent1 2 7" xfId="548"/>
    <cellStyle name="40% - Accent1 2 8" xfId="1052"/>
    <cellStyle name="40% - Accent1 3" xfId="61"/>
    <cellStyle name="40% - Accent1 3 2" xfId="146"/>
    <cellStyle name="40% - Accent1 3 2 2" xfId="272"/>
    <cellStyle name="40% - Accent1 3 2 2 2" xfId="524"/>
    <cellStyle name="40% - Accent1 3 2 2 2 2" xfId="1028"/>
    <cellStyle name="40% - Accent1 3 2 2 2 3" xfId="1532"/>
    <cellStyle name="40% - Accent1 3 2 2 3" xfId="776"/>
    <cellStyle name="40% - Accent1 3 2 2 4" xfId="1280"/>
    <cellStyle name="40% - Accent1 3 2 3" xfId="398"/>
    <cellStyle name="40% - Accent1 3 2 3 2" xfId="902"/>
    <cellStyle name="40% - Accent1 3 2 3 3" xfId="1406"/>
    <cellStyle name="40% - Accent1 3 2 4" xfId="650"/>
    <cellStyle name="40% - Accent1 3 2 5" xfId="1154"/>
    <cellStyle name="40% - Accent1 3 3" xfId="230"/>
    <cellStyle name="40% - Accent1 3 3 2" xfId="482"/>
    <cellStyle name="40% - Accent1 3 3 2 2" xfId="986"/>
    <cellStyle name="40% - Accent1 3 3 2 3" xfId="1490"/>
    <cellStyle name="40% - Accent1 3 3 3" xfId="734"/>
    <cellStyle name="40% - Accent1 3 3 4" xfId="1238"/>
    <cellStyle name="40% - Accent1 3 4" xfId="188"/>
    <cellStyle name="40% - Accent1 3 4 2" xfId="440"/>
    <cellStyle name="40% - Accent1 3 4 2 2" xfId="944"/>
    <cellStyle name="40% - Accent1 3 4 2 3" xfId="1448"/>
    <cellStyle name="40% - Accent1 3 4 3" xfId="692"/>
    <cellStyle name="40% - Accent1 3 4 4" xfId="1196"/>
    <cellStyle name="40% - Accent1 3 5" xfId="104"/>
    <cellStyle name="40% - Accent1 3 5 2" xfId="356"/>
    <cellStyle name="40% - Accent1 3 5 2 2" xfId="860"/>
    <cellStyle name="40% - Accent1 3 5 2 3" xfId="1364"/>
    <cellStyle name="40% - Accent1 3 5 3" xfId="608"/>
    <cellStyle name="40% - Accent1 3 5 4" xfId="1112"/>
    <cellStyle name="40% - Accent1 3 6" xfId="314"/>
    <cellStyle name="40% - Accent1 3 6 2" xfId="818"/>
    <cellStyle name="40% - Accent1 3 6 3" xfId="1322"/>
    <cellStyle name="40% - Accent1 3 7" xfId="566"/>
    <cellStyle name="40% - Accent1 3 8" xfId="1070"/>
    <cellStyle name="40% - Accent1 4" xfId="127"/>
    <cellStyle name="40% - Accent1 4 2" xfId="253"/>
    <cellStyle name="40% - Accent1 4 2 2" xfId="505"/>
    <cellStyle name="40% - Accent1 4 2 2 2" xfId="1009"/>
    <cellStyle name="40% - Accent1 4 2 2 3" xfId="1513"/>
    <cellStyle name="40% - Accent1 4 2 3" xfId="757"/>
    <cellStyle name="40% - Accent1 4 2 4" xfId="1261"/>
    <cellStyle name="40% - Accent1 4 3" xfId="379"/>
    <cellStyle name="40% - Accent1 4 3 2" xfId="883"/>
    <cellStyle name="40% - Accent1 4 3 3" xfId="1387"/>
    <cellStyle name="40% - Accent1 4 4" xfId="631"/>
    <cellStyle name="40% - Accent1 4 5" xfId="1135"/>
    <cellStyle name="40% - Accent1 5" xfId="211"/>
    <cellStyle name="40% - Accent1 5 2" xfId="463"/>
    <cellStyle name="40% - Accent1 5 2 2" xfId="967"/>
    <cellStyle name="40% - Accent1 5 2 3" xfId="1471"/>
    <cellStyle name="40% - Accent1 5 3" xfId="715"/>
    <cellStyle name="40% - Accent1 5 4" xfId="1219"/>
    <cellStyle name="40% - Accent1 6" xfId="169"/>
    <cellStyle name="40% - Accent1 6 2" xfId="421"/>
    <cellStyle name="40% - Accent1 6 2 2" xfId="925"/>
    <cellStyle name="40% - Accent1 6 2 3" xfId="1429"/>
    <cellStyle name="40% - Accent1 6 3" xfId="673"/>
    <cellStyle name="40% - Accent1 6 4" xfId="1177"/>
    <cellStyle name="40% - Accent1 7" xfId="85"/>
    <cellStyle name="40% - Accent1 7 2" xfId="337"/>
    <cellStyle name="40% - Accent1 7 2 2" xfId="841"/>
    <cellStyle name="40% - Accent1 7 2 3" xfId="1345"/>
    <cellStyle name="40% - Accent1 7 3" xfId="589"/>
    <cellStyle name="40% - Accent1 7 4" xfId="1093"/>
    <cellStyle name="40% - Accent1 8" xfId="295"/>
    <cellStyle name="40% - Accent1 8 2" xfId="799"/>
    <cellStyle name="40% - Accent1 8 3" xfId="1303"/>
    <cellStyle name="40% - Accent1 9" xfId="547"/>
    <cellStyle name="40% - Accent2" xfId="15" builtinId="35" customBuiltin="1"/>
    <cellStyle name="40% - Accent2 10" xfId="1053"/>
    <cellStyle name="40% - Accent2 2" xfId="16"/>
    <cellStyle name="40% - Accent2 2 2" xfId="130"/>
    <cellStyle name="40% - Accent2 2 2 2" xfId="256"/>
    <cellStyle name="40% - Accent2 2 2 2 2" xfId="508"/>
    <cellStyle name="40% - Accent2 2 2 2 2 2" xfId="1012"/>
    <cellStyle name="40% - Accent2 2 2 2 2 3" xfId="1516"/>
    <cellStyle name="40% - Accent2 2 2 2 3" xfId="760"/>
    <cellStyle name="40% - Accent2 2 2 2 4" xfId="1264"/>
    <cellStyle name="40% - Accent2 2 2 3" xfId="382"/>
    <cellStyle name="40% - Accent2 2 2 3 2" xfId="886"/>
    <cellStyle name="40% - Accent2 2 2 3 3" xfId="1390"/>
    <cellStyle name="40% - Accent2 2 2 4" xfId="634"/>
    <cellStyle name="40% - Accent2 2 2 5" xfId="1138"/>
    <cellStyle name="40% - Accent2 2 3" xfId="214"/>
    <cellStyle name="40% - Accent2 2 3 2" xfId="466"/>
    <cellStyle name="40% - Accent2 2 3 2 2" xfId="970"/>
    <cellStyle name="40% - Accent2 2 3 2 3" xfId="1474"/>
    <cellStyle name="40% - Accent2 2 3 3" xfId="718"/>
    <cellStyle name="40% - Accent2 2 3 4" xfId="1222"/>
    <cellStyle name="40% - Accent2 2 4" xfId="172"/>
    <cellStyle name="40% - Accent2 2 4 2" xfId="424"/>
    <cellStyle name="40% - Accent2 2 4 2 2" xfId="928"/>
    <cellStyle name="40% - Accent2 2 4 2 3" xfId="1432"/>
    <cellStyle name="40% - Accent2 2 4 3" xfId="676"/>
    <cellStyle name="40% - Accent2 2 4 4" xfId="1180"/>
    <cellStyle name="40% - Accent2 2 5" xfId="88"/>
    <cellStyle name="40% - Accent2 2 5 2" xfId="340"/>
    <cellStyle name="40% - Accent2 2 5 2 2" xfId="844"/>
    <cellStyle name="40% - Accent2 2 5 2 3" xfId="1348"/>
    <cellStyle name="40% - Accent2 2 5 3" xfId="592"/>
    <cellStyle name="40% - Accent2 2 5 4" xfId="1096"/>
    <cellStyle name="40% - Accent2 2 6" xfId="298"/>
    <cellStyle name="40% - Accent2 2 6 2" xfId="802"/>
    <cellStyle name="40% - Accent2 2 6 3" xfId="1306"/>
    <cellStyle name="40% - Accent2 2 7" xfId="550"/>
    <cellStyle name="40% - Accent2 2 8" xfId="1054"/>
    <cellStyle name="40% - Accent2 3" xfId="63"/>
    <cellStyle name="40% - Accent2 3 2" xfId="148"/>
    <cellStyle name="40% - Accent2 3 2 2" xfId="274"/>
    <cellStyle name="40% - Accent2 3 2 2 2" xfId="526"/>
    <cellStyle name="40% - Accent2 3 2 2 2 2" xfId="1030"/>
    <cellStyle name="40% - Accent2 3 2 2 2 3" xfId="1534"/>
    <cellStyle name="40% - Accent2 3 2 2 3" xfId="778"/>
    <cellStyle name="40% - Accent2 3 2 2 4" xfId="1282"/>
    <cellStyle name="40% - Accent2 3 2 3" xfId="400"/>
    <cellStyle name="40% - Accent2 3 2 3 2" xfId="904"/>
    <cellStyle name="40% - Accent2 3 2 3 3" xfId="1408"/>
    <cellStyle name="40% - Accent2 3 2 4" xfId="652"/>
    <cellStyle name="40% - Accent2 3 2 5" xfId="1156"/>
    <cellStyle name="40% - Accent2 3 3" xfId="232"/>
    <cellStyle name="40% - Accent2 3 3 2" xfId="484"/>
    <cellStyle name="40% - Accent2 3 3 2 2" xfId="988"/>
    <cellStyle name="40% - Accent2 3 3 2 3" xfId="1492"/>
    <cellStyle name="40% - Accent2 3 3 3" xfId="736"/>
    <cellStyle name="40% - Accent2 3 3 4" xfId="1240"/>
    <cellStyle name="40% - Accent2 3 4" xfId="190"/>
    <cellStyle name="40% - Accent2 3 4 2" xfId="442"/>
    <cellStyle name="40% - Accent2 3 4 2 2" xfId="946"/>
    <cellStyle name="40% - Accent2 3 4 2 3" xfId="1450"/>
    <cellStyle name="40% - Accent2 3 4 3" xfId="694"/>
    <cellStyle name="40% - Accent2 3 4 4" xfId="1198"/>
    <cellStyle name="40% - Accent2 3 5" xfId="106"/>
    <cellStyle name="40% - Accent2 3 5 2" xfId="358"/>
    <cellStyle name="40% - Accent2 3 5 2 2" xfId="862"/>
    <cellStyle name="40% - Accent2 3 5 2 3" xfId="1366"/>
    <cellStyle name="40% - Accent2 3 5 3" xfId="610"/>
    <cellStyle name="40% - Accent2 3 5 4" xfId="1114"/>
    <cellStyle name="40% - Accent2 3 6" xfId="316"/>
    <cellStyle name="40% - Accent2 3 6 2" xfId="820"/>
    <cellStyle name="40% - Accent2 3 6 3" xfId="1324"/>
    <cellStyle name="40% - Accent2 3 7" xfId="568"/>
    <cellStyle name="40% - Accent2 3 8" xfId="1072"/>
    <cellStyle name="40% - Accent2 4" xfId="129"/>
    <cellStyle name="40% - Accent2 4 2" xfId="255"/>
    <cellStyle name="40% - Accent2 4 2 2" xfId="507"/>
    <cellStyle name="40% - Accent2 4 2 2 2" xfId="1011"/>
    <cellStyle name="40% - Accent2 4 2 2 3" xfId="1515"/>
    <cellStyle name="40% - Accent2 4 2 3" xfId="759"/>
    <cellStyle name="40% - Accent2 4 2 4" xfId="1263"/>
    <cellStyle name="40% - Accent2 4 3" xfId="381"/>
    <cellStyle name="40% - Accent2 4 3 2" xfId="885"/>
    <cellStyle name="40% - Accent2 4 3 3" xfId="1389"/>
    <cellStyle name="40% - Accent2 4 4" xfId="633"/>
    <cellStyle name="40% - Accent2 4 5" xfId="1137"/>
    <cellStyle name="40% - Accent2 5" xfId="213"/>
    <cellStyle name="40% - Accent2 5 2" xfId="465"/>
    <cellStyle name="40% - Accent2 5 2 2" xfId="969"/>
    <cellStyle name="40% - Accent2 5 2 3" xfId="1473"/>
    <cellStyle name="40% - Accent2 5 3" xfId="717"/>
    <cellStyle name="40% - Accent2 5 4" xfId="1221"/>
    <cellStyle name="40% - Accent2 6" xfId="171"/>
    <cellStyle name="40% - Accent2 6 2" xfId="423"/>
    <cellStyle name="40% - Accent2 6 2 2" xfId="927"/>
    <cellStyle name="40% - Accent2 6 2 3" xfId="1431"/>
    <cellStyle name="40% - Accent2 6 3" xfId="675"/>
    <cellStyle name="40% - Accent2 6 4" xfId="1179"/>
    <cellStyle name="40% - Accent2 7" xfId="87"/>
    <cellStyle name="40% - Accent2 7 2" xfId="339"/>
    <cellStyle name="40% - Accent2 7 2 2" xfId="843"/>
    <cellStyle name="40% - Accent2 7 2 3" xfId="1347"/>
    <cellStyle name="40% - Accent2 7 3" xfId="591"/>
    <cellStyle name="40% - Accent2 7 4" xfId="1095"/>
    <cellStyle name="40% - Accent2 8" xfId="297"/>
    <cellStyle name="40% - Accent2 8 2" xfId="801"/>
    <cellStyle name="40% - Accent2 8 3" xfId="1305"/>
    <cellStyle name="40% - Accent2 9" xfId="549"/>
    <cellStyle name="40% - Accent3" xfId="17" builtinId="39" customBuiltin="1"/>
    <cellStyle name="40% - Accent3 10" xfId="1055"/>
    <cellStyle name="40% - Accent3 2" xfId="18"/>
    <cellStyle name="40% - Accent3 2 2" xfId="132"/>
    <cellStyle name="40% - Accent3 2 2 2" xfId="258"/>
    <cellStyle name="40% - Accent3 2 2 2 2" xfId="510"/>
    <cellStyle name="40% - Accent3 2 2 2 2 2" xfId="1014"/>
    <cellStyle name="40% - Accent3 2 2 2 2 3" xfId="1518"/>
    <cellStyle name="40% - Accent3 2 2 2 3" xfId="762"/>
    <cellStyle name="40% - Accent3 2 2 2 4" xfId="1266"/>
    <cellStyle name="40% - Accent3 2 2 3" xfId="384"/>
    <cellStyle name="40% - Accent3 2 2 3 2" xfId="888"/>
    <cellStyle name="40% - Accent3 2 2 3 3" xfId="1392"/>
    <cellStyle name="40% - Accent3 2 2 4" xfId="636"/>
    <cellStyle name="40% - Accent3 2 2 5" xfId="1140"/>
    <cellStyle name="40% - Accent3 2 3" xfId="216"/>
    <cellStyle name="40% - Accent3 2 3 2" xfId="468"/>
    <cellStyle name="40% - Accent3 2 3 2 2" xfId="972"/>
    <cellStyle name="40% - Accent3 2 3 2 3" xfId="1476"/>
    <cellStyle name="40% - Accent3 2 3 3" xfId="720"/>
    <cellStyle name="40% - Accent3 2 3 4" xfId="1224"/>
    <cellStyle name="40% - Accent3 2 4" xfId="174"/>
    <cellStyle name="40% - Accent3 2 4 2" xfId="426"/>
    <cellStyle name="40% - Accent3 2 4 2 2" xfId="930"/>
    <cellStyle name="40% - Accent3 2 4 2 3" xfId="1434"/>
    <cellStyle name="40% - Accent3 2 4 3" xfId="678"/>
    <cellStyle name="40% - Accent3 2 4 4" xfId="1182"/>
    <cellStyle name="40% - Accent3 2 5" xfId="90"/>
    <cellStyle name="40% - Accent3 2 5 2" xfId="342"/>
    <cellStyle name="40% - Accent3 2 5 2 2" xfId="846"/>
    <cellStyle name="40% - Accent3 2 5 2 3" xfId="1350"/>
    <cellStyle name="40% - Accent3 2 5 3" xfId="594"/>
    <cellStyle name="40% - Accent3 2 5 4" xfId="1098"/>
    <cellStyle name="40% - Accent3 2 6" xfId="300"/>
    <cellStyle name="40% - Accent3 2 6 2" xfId="804"/>
    <cellStyle name="40% - Accent3 2 6 3" xfId="1308"/>
    <cellStyle name="40% - Accent3 2 7" xfId="552"/>
    <cellStyle name="40% - Accent3 2 8" xfId="1056"/>
    <cellStyle name="40% - Accent3 3" xfId="65"/>
    <cellStyle name="40% - Accent3 3 2" xfId="150"/>
    <cellStyle name="40% - Accent3 3 2 2" xfId="276"/>
    <cellStyle name="40% - Accent3 3 2 2 2" xfId="528"/>
    <cellStyle name="40% - Accent3 3 2 2 2 2" xfId="1032"/>
    <cellStyle name="40% - Accent3 3 2 2 2 3" xfId="1536"/>
    <cellStyle name="40% - Accent3 3 2 2 3" xfId="780"/>
    <cellStyle name="40% - Accent3 3 2 2 4" xfId="1284"/>
    <cellStyle name="40% - Accent3 3 2 3" xfId="402"/>
    <cellStyle name="40% - Accent3 3 2 3 2" xfId="906"/>
    <cellStyle name="40% - Accent3 3 2 3 3" xfId="1410"/>
    <cellStyle name="40% - Accent3 3 2 4" xfId="654"/>
    <cellStyle name="40% - Accent3 3 2 5" xfId="1158"/>
    <cellStyle name="40% - Accent3 3 3" xfId="234"/>
    <cellStyle name="40% - Accent3 3 3 2" xfId="486"/>
    <cellStyle name="40% - Accent3 3 3 2 2" xfId="990"/>
    <cellStyle name="40% - Accent3 3 3 2 3" xfId="1494"/>
    <cellStyle name="40% - Accent3 3 3 3" xfId="738"/>
    <cellStyle name="40% - Accent3 3 3 4" xfId="1242"/>
    <cellStyle name="40% - Accent3 3 4" xfId="192"/>
    <cellStyle name="40% - Accent3 3 4 2" xfId="444"/>
    <cellStyle name="40% - Accent3 3 4 2 2" xfId="948"/>
    <cellStyle name="40% - Accent3 3 4 2 3" xfId="1452"/>
    <cellStyle name="40% - Accent3 3 4 3" xfId="696"/>
    <cellStyle name="40% - Accent3 3 4 4" xfId="1200"/>
    <cellStyle name="40% - Accent3 3 5" xfId="108"/>
    <cellStyle name="40% - Accent3 3 5 2" xfId="360"/>
    <cellStyle name="40% - Accent3 3 5 2 2" xfId="864"/>
    <cellStyle name="40% - Accent3 3 5 2 3" xfId="1368"/>
    <cellStyle name="40% - Accent3 3 5 3" xfId="612"/>
    <cellStyle name="40% - Accent3 3 5 4" xfId="1116"/>
    <cellStyle name="40% - Accent3 3 6" xfId="318"/>
    <cellStyle name="40% - Accent3 3 6 2" xfId="822"/>
    <cellStyle name="40% - Accent3 3 6 3" xfId="1326"/>
    <cellStyle name="40% - Accent3 3 7" xfId="570"/>
    <cellStyle name="40% - Accent3 3 8" xfId="1074"/>
    <cellStyle name="40% - Accent3 4" xfId="131"/>
    <cellStyle name="40% - Accent3 4 2" xfId="257"/>
    <cellStyle name="40% - Accent3 4 2 2" xfId="509"/>
    <cellStyle name="40% - Accent3 4 2 2 2" xfId="1013"/>
    <cellStyle name="40% - Accent3 4 2 2 3" xfId="1517"/>
    <cellStyle name="40% - Accent3 4 2 3" xfId="761"/>
    <cellStyle name="40% - Accent3 4 2 4" xfId="1265"/>
    <cellStyle name="40% - Accent3 4 3" xfId="383"/>
    <cellStyle name="40% - Accent3 4 3 2" xfId="887"/>
    <cellStyle name="40% - Accent3 4 3 3" xfId="1391"/>
    <cellStyle name="40% - Accent3 4 4" xfId="635"/>
    <cellStyle name="40% - Accent3 4 5" xfId="1139"/>
    <cellStyle name="40% - Accent3 5" xfId="215"/>
    <cellStyle name="40% - Accent3 5 2" xfId="467"/>
    <cellStyle name="40% - Accent3 5 2 2" xfId="971"/>
    <cellStyle name="40% - Accent3 5 2 3" xfId="1475"/>
    <cellStyle name="40% - Accent3 5 3" xfId="719"/>
    <cellStyle name="40% - Accent3 5 4" xfId="1223"/>
    <cellStyle name="40% - Accent3 6" xfId="173"/>
    <cellStyle name="40% - Accent3 6 2" xfId="425"/>
    <cellStyle name="40% - Accent3 6 2 2" xfId="929"/>
    <cellStyle name="40% - Accent3 6 2 3" xfId="1433"/>
    <cellStyle name="40% - Accent3 6 3" xfId="677"/>
    <cellStyle name="40% - Accent3 6 4" xfId="1181"/>
    <cellStyle name="40% - Accent3 7" xfId="89"/>
    <cellStyle name="40% - Accent3 7 2" xfId="341"/>
    <cellStyle name="40% - Accent3 7 2 2" xfId="845"/>
    <cellStyle name="40% - Accent3 7 2 3" xfId="1349"/>
    <cellStyle name="40% - Accent3 7 3" xfId="593"/>
    <cellStyle name="40% - Accent3 7 4" xfId="1097"/>
    <cellStyle name="40% - Accent3 8" xfId="299"/>
    <cellStyle name="40% - Accent3 8 2" xfId="803"/>
    <cellStyle name="40% - Accent3 8 3" xfId="1307"/>
    <cellStyle name="40% - Accent3 9" xfId="551"/>
    <cellStyle name="40% - Accent4" xfId="19" builtinId="43" customBuiltin="1"/>
    <cellStyle name="40% - Accent4 10" xfId="1057"/>
    <cellStyle name="40% - Accent4 2" xfId="20"/>
    <cellStyle name="40% - Accent4 2 2" xfId="134"/>
    <cellStyle name="40% - Accent4 2 2 2" xfId="260"/>
    <cellStyle name="40% - Accent4 2 2 2 2" xfId="512"/>
    <cellStyle name="40% - Accent4 2 2 2 2 2" xfId="1016"/>
    <cellStyle name="40% - Accent4 2 2 2 2 3" xfId="1520"/>
    <cellStyle name="40% - Accent4 2 2 2 3" xfId="764"/>
    <cellStyle name="40% - Accent4 2 2 2 4" xfId="1268"/>
    <cellStyle name="40% - Accent4 2 2 3" xfId="386"/>
    <cellStyle name="40% - Accent4 2 2 3 2" xfId="890"/>
    <cellStyle name="40% - Accent4 2 2 3 3" xfId="1394"/>
    <cellStyle name="40% - Accent4 2 2 4" xfId="638"/>
    <cellStyle name="40% - Accent4 2 2 5" xfId="1142"/>
    <cellStyle name="40% - Accent4 2 3" xfId="218"/>
    <cellStyle name="40% - Accent4 2 3 2" xfId="470"/>
    <cellStyle name="40% - Accent4 2 3 2 2" xfId="974"/>
    <cellStyle name="40% - Accent4 2 3 2 3" xfId="1478"/>
    <cellStyle name="40% - Accent4 2 3 3" xfId="722"/>
    <cellStyle name="40% - Accent4 2 3 4" xfId="1226"/>
    <cellStyle name="40% - Accent4 2 4" xfId="176"/>
    <cellStyle name="40% - Accent4 2 4 2" xfId="428"/>
    <cellStyle name="40% - Accent4 2 4 2 2" xfId="932"/>
    <cellStyle name="40% - Accent4 2 4 2 3" xfId="1436"/>
    <cellStyle name="40% - Accent4 2 4 3" xfId="680"/>
    <cellStyle name="40% - Accent4 2 4 4" xfId="1184"/>
    <cellStyle name="40% - Accent4 2 5" xfId="92"/>
    <cellStyle name="40% - Accent4 2 5 2" xfId="344"/>
    <cellStyle name="40% - Accent4 2 5 2 2" xfId="848"/>
    <cellStyle name="40% - Accent4 2 5 2 3" xfId="1352"/>
    <cellStyle name="40% - Accent4 2 5 3" xfId="596"/>
    <cellStyle name="40% - Accent4 2 5 4" xfId="1100"/>
    <cellStyle name="40% - Accent4 2 6" xfId="302"/>
    <cellStyle name="40% - Accent4 2 6 2" xfId="806"/>
    <cellStyle name="40% - Accent4 2 6 3" xfId="1310"/>
    <cellStyle name="40% - Accent4 2 7" xfId="554"/>
    <cellStyle name="40% - Accent4 2 8" xfId="1058"/>
    <cellStyle name="40% - Accent4 3" xfId="67"/>
    <cellStyle name="40% - Accent4 3 2" xfId="152"/>
    <cellStyle name="40% - Accent4 3 2 2" xfId="278"/>
    <cellStyle name="40% - Accent4 3 2 2 2" xfId="530"/>
    <cellStyle name="40% - Accent4 3 2 2 2 2" xfId="1034"/>
    <cellStyle name="40% - Accent4 3 2 2 2 3" xfId="1538"/>
    <cellStyle name="40% - Accent4 3 2 2 3" xfId="782"/>
    <cellStyle name="40% - Accent4 3 2 2 4" xfId="1286"/>
    <cellStyle name="40% - Accent4 3 2 3" xfId="404"/>
    <cellStyle name="40% - Accent4 3 2 3 2" xfId="908"/>
    <cellStyle name="40% - Accent4 3 2 3 3" xfId="1412"/>
    <cellStyle name="40% - Accent4 3 2 4" xfId="656"/>
    <cellStyle name="40% - Accent4 3 2 5" xfId="1160"/>
    <cellStyle name="40% - Accent4 3 3" xfId="236"/>
    <cellStyle name="40% - Accent4 3 3 2" xfId="488"/>
    <cellStyle name="40% - Accent4 3 3 2 2" xfId="992"/>
    <cellStyle name="40% - Accent4 3 3 2 3" xfId="1496"/>
    <cellStyle name="40% - Accent4 3 3 3" xfId="740"/>
    <cellStyle name="40% - Accent4 3 3 4" xfId="1244"/>
    <cellStyle name="40% - Accent4 3 4" xfId="194"/>
    <cellStyle name="40% - Accent4 3 4 2" xfId="446"/>
    <cellStyle name="40% - Accent4 3 4 2 2" xfId="950"/>
    <cellStyle name="40% - Accent4 3 4 2 3" xfId="1454"/>
    <cellStyle name="40% - Accent4 3 4 3" xfId="698"/>
    <cellStyle name="40% - Accent4 3 4 4" xfId="1202"/>
    <cellStyle name="40% - Accent4 3 5" xfId="110"/>
    <cellStyle name="40% - Accent4 3 5 2" xfId="362"/>
    <cellStyle name="40% - Accent4 3 5 2 2" xfId="866"/>
    <cellStyle name="40% - Accent4 3 5 2 3" xfId="1370"/>
    <cellStyle name="40% - Accent4 3 5 3" xfId="614"/>
    <cellStyle name="40% - Accent4 3 5 4" xfId="1118"/>
    <cellStyle name="40% - Accent4 3 6" xfId="320"/>
    <cellStyle name="40% - Accent4 3 6 2" xfId="824"/>
    <cellStyle name="40% - Accent4 3 6 3" xfId="1328"/>
    <cellStyle name="40% - Accent4 3 7" xfId="572"/>
    <cellStyle name="40% - Accent4 3 8" xfId="1076"/>
    <cellStyle name="40% - Accent4 4" xfId="133"/>
    <cellStyle name="40% - Accent4 4 2" xfId="259"/>
    <cellStyle name="40% - Accent4 4 2 2" xfId="511"/>
    <cellStyle name="40% - Accent4 4 2 2 2" xfId="1015"/>
    <cellStyle name="40% - Accent4 4 2 2 3" xfId="1519"/>
    <cellStyle name="40% - Accent4 4 2 3" xfId="763"/>
    <cellStyle name="40% - Accent4 4 2 4" xfId="1267"/>
    <cellStyle name="40% - Accent4 4 3" xfId="385"/>
    <cellStyle name="40% - Accent4 4 3 2" xfId="889"/>
    <cellStyle name="40% - Accent4 4 3 3" xfId="1393"/>
    <cellStyle name="40% - Accent4 4 4" xfId="637"/>
    <cellStyle name="40% - Accent4 4 5" xfId="1141"/>
    <cellStyle name="40% - Accent4 5" xfId="217"/>
    <cellStyle name="40% - Accent4 5 2" xfId="469"/>
    <cellStyle name="40% - Accent4 5 2 2" xfId="973"/>
    <cellStyle name="40% - Accent4 5 2 3" xfId="1477"/>
    <cellStyle name="40% - Accent4 5 3" xfId="721"/>
    <cellStyle name="40% - Accent4 5 4" xfId="1225"/>
    <cellStyle name="40% - Accent4 6" xfId="175"/>
    <cellStyle name="40% - Accent4 6 2" xfId="427"/>
    <cellStyle name="40% - Accent4 6 2 2" xfId="931"/>
    <cellStyle name="40% - Accent4 6 2 3" xfId="1435"/>
    <cellStyle name="40% - Accent4 6 3" xfId="679"/>
    <cellStyle name="40% - Accent4 6 4" xfId="1183"/>
    <cellStyle name="40% - Accent4 7" xfId="91"/>
    <cellStyle name="40% - Accent4 7 2" xfId="343"/>
    <cellStyle name="40% - Accent4 7 2 2" xfId="847"/>
    <cellStyle name="40% - Accent4 7 2 3" xfId="1351"/>
    <cellStyle name="40% - Accent4 7 3" xfId="595"/>
    <cellStyle name="40% - Accent4 7 4" xfId="1099"/>
    <cellStyle name="40% - Accent4 8" xfId="301"/>
    <cellStyle name="40% - Accent4 8 2" xfId="805"/>
    <cellStyle name="40% - Accent4 8 3" xfId="1309"/>
    <cellStyle name="40% - Accent4 9" xfId="553"/>
    <cellStyle name="40% - Accent5" xfId="21" builtinId="47" customBuiltin="1"/>
    <cellStyle name="40% - Accent5 10" xfId="1059"/>
    <cellStyle name="40% - Accent5 2" xfId="22"/>
    <cellStyle name="40% - Accent5 2 2" xfId="136"/>
    <cellStyle name="40% - Accent5 2 2 2" xfId="262"/>
    <cellStyle name="40% - Accent5 2 2 2 2" xfId="514"/>
    <cellStyle name="40% - Accent5 2 2 2 2 2" xfId="1018"/>
    <cellStyle name="40% - Accent5 2 2 2 2 3" xfId="1522"/>
    <cellStyle name="40% - Accent5 2 2 2 3" xfId="766"/>
    <cellStyle name="40% - Accent5 2 2 2 4" xfId="1270"/>
    <cellStyle name="40% - Accent5 2 2 3" xfId="388"/>
    <cellStyle name="40% - Accent5 2 2 3 2" xfId="892"/>
    <cellStyle name="40% - Accent5 2 2 3 3" xfId="1396"/>
    <cellStyle name="40% - Accent5 2 2 4" xfId="640"/>
    <cellStyle name="40% - Accent5 2 2 5" xfId="1144"/>
    <cellStyle name="40% - Accent5 2 3" xfId="220"/>
    <cellStyle name="40% - Accent5 2 3 2" xfId="472"/>
    <cellStyle name="40% - Accent5 2 3 2 2" xfId="976"/>
    <cellStyle name="40% - Accent5 2 3 2 3" xfId="1480"/>
    <cellStyle name="40% - Accent5 2 3 3" xfId="724"/>
    <cellStyle name="40% - Accent5 2 3 4" xfId="1228"/>
    <cellStyle name="40% - Accent5 2 4" xfId="178"/>
    <cellStyle name="40% - Accent5 2 4 2" xfId="430"/>
    <cellStyle name="40% - Accent5 2 4 2 2" xfId="934"/>
    <cellStyle name="40% - Accent5 2 4 2 3" xfId="1438"/>
    <cellStyle name="40% - Accent5 2 4 3" xfId="682"/>
    <cellStyle name="40% - Accent5 2 4 4" xfId="1186"/>
    <cellStyle name="40% - Accent5 2 5" xfId="94"/>
    <cellStyle name="40% - Accent5 2 5 2" xfId="346"/>
    <cellStyle name="40% - Accent5 2 5 2 2" xfId="850"/>
    <cellStyle name="40% - Accent5 2 5 2 3" xfId="1354"/>
    <cellStyle name="40% - Accent5 2 5 3" xfId="598"/>
    <cellStyle name="40% - Accent5 2 5 4" xfId="1102"/>
    <cellStyle name="40% - Accent5 2 6" xfId="304"/>
    <cellStyle name="40% - Accent5 2 6 2" xfId="808"/>
    <cellStyle name="40% - Accent5 2 6 3" xfId="1312"/>
    <cellStyle name="40% - Accent5 2 7" xfId="556"/>
    <cellStyle name="40% - Accent5 2 8" xfId="1060"/>
    <cellStyle name="40% - Accent5 3" xfId="69"/>
    <cellStyle name="40% - Accent5 3 2" xfId="154"/>
    <cellStyle name="40% - Accent5 3 2 2" xfId="280"/>
    <cellStyle name="40% - Accent5 3 2 2 2" xfId="532"/>
    <cellStyle name="40% - Accent5 3 2 2 2 2" xfId="1036"/>
    <cellStyle name="40% - Accent5 3 2 2 2 3" xfId="1540"/>
    <cellStyle name="40% - Accent5 3 2 2 3" xfId="784"/>
    <cellStyle name="40% - Accent5 3 2 2 4" xfId="1288"/>
    <cellStyle name="40% - Accent5 3 2 3" xfId="406"/>
    <cellStyle name="40% - Accent5 3 2 3 2" xfId="910"/>
    <cellStyle name="40% - Accent5 3 2 3 3" xfId="1414"/>
    <cellStyle name="40% - Accent5 3 2 4" xfId="658"/>
    <cellStyle name="40% - Accent5 3 2 5" xfId="1162"/>
    <cellStyle name="40% - Accent5 3 3" xfId="238"/>
    <cellStyle name="40% - Accent5 3 3 2" xfId="490"/>
    <cellStyle name="40% - Accent5 3 3 2 2" xfId="994"/>
    <cellStyle name="40% - Accent5 3 3 2 3" xfId="1498"/>
    <cellStyle name="40% - Accent5 3 3 3" xfId="742"/>
    <cellStyle name="40% - Accent5 3 3 4" xfId="1246"/>
    <cellStyle name="40% - Accent5 3 4" xfId="196"/>
    <cellStyle name="40% - Accent5 3 4 2" xfId="448"/>
    <cellStyle name="40% - Accent5 3 4 2 2" xfId="952"/>
    <cellStyle name="40% - Accent5 3 4 2 3" xfId="1456"/>
    <cellStyle name="40% - Accent5 3 4 3" xfId="700"/>
    <cellStyle name="40% - Accent5 3 4 4" xfId="1204"/>
    <cellStyle name="40% - Accent5 3 5" xfId="112"/>
    <cellStyle name="40% - Accent5 3 5 2" xfId="364"/>
    <cellStyle name="40% - Accent5 3 5 2 2" xfId="868"/>
    <cellStyle name="40% - Accent5 3 5 2 3" xfId="1372"/>
    <cellStyle name="40% - Accent5 3 5 3" xfId="616"/>
    <cellStyle name="40% - Accent5 3 5 4" xfId="1120"/>
    <cellStyle name="40% - Accent5 3 6" xfId="322"/>
    <cellStyle name="40% - Accent5 3 6 2" xfId="826"/>
    <cellStyle name="40% - Accent5 3 6 3" xfId="1330"/>
    <cellStyle name="40% - Accent5 3 7" xfId="574"/>
    <cellStyle name="40% - Accent5 3 8" xfId="1078"/>
    <cellStyle name="40% - Accent5 4" xfId="135"/>
    <cellStyle name="40% - Accent5 4 2" xfId="261"/>
    <cellStyle name="40% - Accent5 4 2 2" xfId="513"/>
    <cellStyle name="40% - Accent5 4 2 2 2" xfId="1017"/>
    <cellStyle name="40% - Accent5 4 2 2 3" xfId="1521"/>
    <cellStyle name="40% - Accent5 4 2 3" xfId="765"/>
    <cellStyle name="40% - Accent5 4 2 4" xfId="1269"/>
    <cellStyle name="40% - Accent5 4 3" xfId="387"/>
    <cellStyle name="40% - Accent5 4 3 2" xfId="891"/>
    <cellStyle name="40% - Accent5 4 3 3" xfId="1395"/>
    <cellStyle name="40% - Accent5 4 4" xfId="639"/>
    <cellStyle name="40% - Accent5 4 5" xfId="1143"/>
    <cellStyle name="40% - Accent5 5" xfId="219"/>
    <cellStyle name="40% - Accent5 5 2" xfId="471"/>
    <cellStyle name="40% - Accent5 5 2 2" xfId="975"/>
    <cellStyle name="40% - Accent5 5 2 3" xfId="1479"/>
    <cellStyle name="40% - Accent5 5 3" xfId="723"/>
    <cellStyle name="40% - Accent5 5 4" xfId="1227"/>
    <cellStyle name="40% - Accent5 6" xfId="177"/>
    <cellStyle name="40% - Accent5 6 2" xfId="429"/>
    <cellStyle name="40% - Accent5 6 2 2" xfId="933"/>
    <cellStyle name="40% - Accent5 6 2 3" xfId="1437"/>
    <cellStyle name="40% - Accent5 6 3" xfId="681"/>
    <cellStyle name="40% - Accent5 6 4" xfId="1185"/>
    <cellStyle name="40% - Accent5 7" xfId="93"/>
    <cellStyle name="40% - Accent5 7 2" xfId="345"/>
    <cellStyle name="40% - Accent5 7 2 2" xfId="849"/>
    <cellStyle name="40% - Accent5 7 2 3" xfId="1353"/>
    <cellStyle name="40% - Accent5 7 3" xfId="597"/>
    <cellStyle name="40% - Accent5 7 4" xfId="1101"/>
    <cellStyle name="40% - Accent5 8" xfId="303"/>
    <cellStyle name="40% - Accent5 8 2" xfId="807"/>
    <cellStyle name="40% - Accent5 8 3" xfId="1311"/>
    <cellStyle name="40% - Accent5 9" xfId="555"/>
    <cellStyle name="40% - Accent6" xfId="23" builtinId="51" customBuiltin="1"/>
    <cellStyle name="40% - Accent6 10" xfId="1061"/>
    <cellStyle name="40% - Accent6 2" xfId="24"/>
    <cellStyle name="40% - Accent6 2 2" xfId="138"/>
    <cellStyle name="40% - Accent6 2 2 2" xfId="264"/>
    <cellStyle name="40% - Accent6 2 2 2 2" xfId="516"/>
    <cellStyle name="40% - Accent6 2 2 2 2 2" xfId="1020"/>
    <cellStyle name="40% - Accent6 2 2 2 2 3" xfId="1524"/>
    <cellStyle name="40% - Accent6 2 2 2 3" xfId="768"/>
    <cellStyle name="40% - Accent6 2 2 2 4" xfId="1272"/>
    <cellStyle name="40% - Accent6 2 2 3" xfId="390"/>
    <cellStyle name="40% - Accent6 2 2 3 2" xfId="894"/>
    <cellStyle name="40% - Accent6 2 2 3 3" xfId="1398"/>
    <cellStyle name="40% - Accent6 2 2 4" xfId="642"/>
    <cellStyle name="40% - Accent6 2 2 5" xfId="1146"/>
    <cellStyle name="40% - Accent6 2 3" xfId="222"/>
    <cellStyle name="40% - Accent6 2 3 2" xfId="474"/>
    <cellStyle name="40% - Accent6 2 3 2 2" xfId="978"/>
    <cellStyle name="40% - Accent6 2 3 2 3" xfId="1482"/>
    <cellStyle name="40% - Accent6 2 3 3" xfId="726"/>
    <cellStyle name="40% - Accent6 2 3 4" xfId="1230"/>
    <cellStyle name="40% - Accent6 2 4" xfId="180"/>
    <cellStyle name="40% - Accent6 2 4 2" xfId="432"/>
    <cellStyle name="40% - Accent6 2 4 2 2" xfId="936"/>
    <cellStyle name="40% - Accent6 2 4 2 3" xfId="1440"/>
    <cellStyle name="40% - Accent6 2 4 3" xfId="684"/>
    <cellStyle name="40% - Accent6 2 4 4" xfId="1188"/>
    <cellStyle name="40% - Accent6 2 5" xfId="96"/>
    <cellStyle name="40% - Accent6 2 5 2" xfId="348"/>
    <cellStyle name="40% - Accent6 2 5 2 2" xfId="852"/>
    <cellStyle name="40% - Accent6 2 5 2 3" xfId="1356"/>
    <cellStyle name="40% - Accent6 2 5 3" xfId="600"/>
    <cellStyle name="40% - Accent6 2 5 4" xfId="1104"/>
    <cellStyle name="40% - Accent6 2 6" xfId="306"/>
    <cellStyle name="40% - Accent6 2 6 2" xfId="810"/>
    <cellStyle name="40% - Accent6 2 6 3" xfId="1314"/>
    <cellStyle name="40% - Accent6 2 7" xfId="558"/>
    <cellStyle name="40% - Accent6 2 8" xfId="1062"/>
    <cellStyle name="40% - Accent6 3" xfId="71"/>
    <cellStyle name="40% - Accent6 3 2" xfId="156"/>
    <cellStyle name="40% - Accent6 3 2 2" xfId="282"/>
    <cellStyle name="40% - Accent6 3 2 2 2" xfId="534"/>
    <cellStyle name="40% - Accent6 3 2 2 2 2" xfId="1038"/>
    <cellStyle name="40% - Accent6 3 2 2 2 3" xfId="1542"/>
    <cellStyle name="40% - Accent6 3 2 2 3" xfId="786"/>
    <cellStyle name="40% - Accent6 3 2 2 4" xfId="1290"/>
    <cellStyle name="40% - Accent6 3 2 3" xfId="408"/>
    <cellStyle name="40% - Accent6 3 2 3 2" xfId="912"/>
    <cellStyle name="40% - Accent6 3 2 3 3" xfId="1416"/>
    <cellStyle name="40% - Accent6 3 2 4" xfId="660"/>
    <cellStyle name="40% - Accent6 3 2 5" xfId="1164"/>
    <cellStyle name="40% - Accent6 3 3" xfId="240"/>
    <cellStyle name="40% - Accent6 3 3 2" xfId="492"/>
    <cellStyle name="40% - Accent6 3 3 2 2" xfId="996"/>
    <cellStyle name="40% - Accent6 3 3 2 3" xfId="1500"/>
    <cellStyle name="40% - Accent6 3 3 3" xfId="744"/>
    <cellStyle name="40% - Accent6 3 3 4" xfId="1248"/>
    <cellStyle name="40% - Accent6 3 4" xfId="198"/>
    <cellStyle name="40% - Accent6 3 4 2" xfId="450"/>
    <cellStyle name="40% - Accent6 3 4 2 2" xfId="954"/>
    <cellStyle name="40% - Accent6 3 4 2 3" xfId="1458"/>
    <cellStyle name="40% - Accent6 3 4 3" xfId="702"/>
    <cellStyle name="40% - Accent6 3 4 4" xfId="1206"/>
    <cellStyle name="40% - Accent6 3 5" xfId="114"/>
    <cellStyle name="40% - Accent6 3 5 2" xfId="366"/>
    <cellStyle name="40% - Accent6 3 5 2 2" xfId="870"/>
    <cellStyle name="40% - Accent6 3 5 2 3" xfId="1374"/>
    <cellStyle name="40% - Accent6 3 5 3" xfId="618"/>
    <cellStyle name="40% - Accent6 3 5 4" xfId="1122"/>
    <cellStyle name="40% - Accent6 3 6" xfId="324"/>
    <cellStyle name="40% - Accent6 3 6 2" xfId="828"/>
    <cellStyle name="40% - Accent6 3 6 3" xfId="1332"/>
    <cellStyle name="40% - Accent6 3 7" xfId="576"/>
    <cellStyle name="40% - Accent6 3 8" xfId="1080"/>
    <cellStyle name="40% - Accent6 4" xfId="137"/>
    <cellStyle name="40% - Accent6 4 2" xfId="263"/>
    <cellStyle name="40% - Accent6 4 2 2" xfId="515"/>
    <cellStyle name="40% - Accent6 4 2 2 2" xfId="1019"/>
    <cellStyle name="40% - Accent6 4 2 2 3" xfId="1523"/>
    <cellStyle name="40% - Accent6 4 2 3" xfId="767"/>
    <cellStyle name="40% - Accent6 4 2 4" xfId="1271"/>
    <cellStyle name="40% - Accent6 4 3" xfId="389"/>
    <cellStyle name="40% - Accent6 4 3 2" xfId="893"/>
    <cellStyle name="40% - Accent6 4 3 3" xfId="1397"/>
    <cellStyle name="40% - Accent6 4 4" xfId="641"/>
    <cellStyle name="40% - Accent6 4 5" xfId="1145"/>
    <cellStyle name="40% - Accent6 5" xfId="221"/>
    <cellStyle name="40% - Accent6 5 2" xfId="473"/>
    <cellStyle name="40% - Accent6 5 2 2" xfId="977"/>
    <cellStyle name="40% - Accent6 5 2 3" xfId="1481"/>
    <cellStyle name="40% - Accent6 5 3" xfId="725"/>
    <cellStyle name="40% - Accent6 5 4" xfId="1229"/>
    <cellStyle name="40% - Accent6 6" xfId="179"/>
    <cellStyle name="40% - Accent6 6 2" xfId="431"/>
    <cellStyle name="40% - Accent6 6 2 2" xfId="935"/>
    <cellStyle name="40% - Accent6 6 2 3" xfId="1439"/>
    <cellStyle name="40% - Accent6 6 3" xfId="683"/>
    <cellStyle name="40% - Accent6 6 4" xfId="1187"/>
    <cellStyle name="40% - Accent6 7" xfId="95"/>
    <cellStyle name="40% - Accent6 7 2" xfId="347"/>
    <cellStyle name="40% - Accent6 7 2 2" xfId="851"/>
    <cellStyle name="40% - Accent6 7 2 3" xfId="1355"/>
    <cellStyle name="40% - Accent6 7 3" xfId="599"/>
    <cellStyle name="40% - Accent6 7 4" xfId="1103"/>
    <cellStyle name="40% - Accent6 8" xfId="305"/>
    <cellStyle name="40% - Accent6 8 2" xfId="809"/>
    <cellStyle name="40% - Accent6 8 3" xfId="1313"/>
    <cellStyle name="40% - Accent6 9" xfId="557"/>
    <cellStyle name="60% - Accent1" xfId="25" builtinId="32" customBuiltin="1"/>
    <cellStyle name="60% - Accent2" xfId="26" builtinId="36" customBuiltin="1"/>
    <cellStyle name="60% - Accent3" xfId="27" builtinId="40" customBuiltin="1"/>
    <cellStyle name="60% - Accent4" xfId="28" builtinId="44" customBuiltin="1"/>
    <cellStyle name="60% - Accent5" xfId="29" builtinId="48" customBuiltin="1"/>
    <cellStyle name="60% - Accent6" xfId="30" builtinId="52" customBuiltin="1"/>
    <cellStyle name="Accent1" xfId="31" builtinId="29" customBuiltin="1"/>
    <cellStyle name="Accent2" xfId="32" builtinId="33" customBuiltin="1"/>
    <cellStyle name="Accent3" xfId="33" builtinId="37" customBuiltin="1"/>
    <cellStyle name="Accent4" xfId="34" builtinId="41" customBuiltin="1"/>
    <cellStyle name="Accent5" xfId="35" builtinId="45" customBuiltin="1"/>
    <cellStyle name="Accent6" xfId="36" builtinId="49" customBuiltin="1"/>
    <cellStyle name="Bad" xfId="37" builtinId="27" customBuiltin="1"/>
    <cellStyle name="Calculation" xfId="38" builtinId="22" customBuiltin="1"/>
    <cellStyle name="Check Cell" xfId="39" builtinId="23" customBuiltin="1"/>
    <cellStyle name="Explanatory Text" xfId="40" builtinId="53" customBuiltin="1"/>
    <cellStyle name="Good" xfId="41" builtinId="26" customBuiltin="1"/>
    <cellStyle name="Heading 1" xfId="42" builtinId="16" customBuiltin="1"/>
    <cellStyle name="Heading 2" xfId="43" builtinId="17" customBuiltin="1"/>
    <cellStyle name="Heading 3" xfId="44" builtinId="18" customBuiltin="1"/>
    <cellStyle name="Heading 4" xfId="45" builtinId="19" customBuiltin="1"/>
    <cellStyle name="Input" xfId="46" builtinId="20" customBuiltin="1"/>
    <cellStyle name="Linked Cell" xfId="47" builtinId="24" customBuiltin="1"/>
    <cellStyle name="Neutral" xfId="48" builtinId="28" customBuiltin="1"/>
    <cellStyle name="Normal" xfId="0" builtinId="0"/>
    <cellStyle name="Normal 2" xfId="49"/>
    <cellStyle name="Normal 2 2" xfId="139"/>
    <cellStyle name="Normal 2 2 2" xfId="265"/>
    <cellStyle name="Normal 2 2 2 2" xfId="517"/>
    <cellStyle name="Normal 2 2 2 2 2" xfId="1021"/>
    <cellStyle name="Normal 2 2 2 2 3" xfId="1525"/>
    <cellStyle name="Normal 2 2 2 3" xfId="769"/>
    <cellStyle name="Normal 2 2 2 4" xfId="1273"/>
    <cellStyle name="Normal 2 2 3" xfId="391"/>
    <cellStyle name="Normal 2 2 3 2" xfId="895"/>
    <cellStyle name="Normal 2 2 3 3" xfId="1399"/>
    <cellStyle name="Normal 2 2 4" xfId="643"/>
    <cellStyle name="Normal 2 2 5" xfId="1147"/>
    <cellStyle name="Normal 2 3" xfId="223"/>
    <cellStyle name="Normal 2 3 2" xfId="475"/>
    <cellStyle name="Normal 2 3 2 2" xfId="979"/>
    <cellStyle name="Normal 2 3 2 3" xfId="1483"/>
    <cellStyle name="Normal 2 3 3" xfId="727"/>
    <cellStyle name="Normal 2 3 4" xfId="1231"/>
    <cellStyle name="Normal 2 4" xfId="181"/>
    <cellStyle name="Normal 2 4 2" xfId="433"/>
    <cellStyle name="Normal 2 4 2 2" xfId="937"/>
    <cellStyle name="Normal 2 4 2 3" xfId="1441"/>
    <cellStyle name="Normal 2 4 3" xfId="685"/>
    <cellStyle name="Normal 2 4 4" xfId="1189"/>
    <cellStyle name="Normal 2 5" xfId="97"/>
    <cellStyle name="Normal 2 5 2" xfId="349"/>
    <cellStyle name="Normal 2 5 2 2" xfId="853"/>
    <cellStyle name="Normal 2 5 2 3" xfId="1357"/>
    <cellStyle name="Normal 2 5 3" xfId="601"/>
    <cellStyle name="Normal 2 5 4" xfId="1105"/>
    <cellStyle name="Normal 2 6" xfId="307"/>
    <cellStyle name="Normal 2 6 2" xfId="811"/>
    <cellStyle name="Normal 2 6 3" xfId="1315"/>
    <cellStyle name="Normal 2 7" xfId="559"/>
    <cellStyle name="Normal 2 8" xfId="1063"/>
    <cellStyle name="Normal 3" xfId="50"/>
    <cellStyle name="Normal 3 2" xfId="140"/>
    <cellStyle name="Normal 3 2 2" xfId="266"/>
    <cellStyle name="Normal 3 2 2 2" xfId="518"/>
    <cellStyle name="Normal 3 2 2 2 2" xfId="1022"/>
    <cellStyle name="Normal 3 2 2 2 3" xfId="1526"/>
    <cellStyle name="Normal 3 2 2 3" xfId="770"/>
    <cellStyle name="Normal 3 2 2 4" xfId="1274"/>
    <cellStyle name="Normal 3 2 3" xfId="392"/>
    <cellStyle name="Normal 3 2 3 2" xfId="896"/>
    <cellStyle name="Normal 3 2 3 3" xfId="1400"/>
    <cellStyle name="Normal 3 2 4" xfId="644"/>
    <cellStyle name="Normal 3 2 5" xfId="1148"/>
    <cellStyle name="Normal 3 3" xfId="224"/>
    <cellStyle name="Normal 3 3 2" xfId="476"/>
    <cellStyle name="Normal 3 3 2 2" xfId="980"/>
    <cellStyle name="Normal 3 3 2 3" xfId="1484"/>
    <cellStyle name="Normal 3 3 3" xfId="728"/>
    <cellStyle name="Normal 3 3 4" xfId="1232"/>
    <cellStyle name="Normal 3 4" xfId="182"/>
    <cellStyle name="Normal 3 4 2" xfId="434"/>
    <cellStyle name="Normal 3 4 2 2" xfId="938"/>
    <cellStyle name="Normal 3 4 2 3" xfId="1442"/>
    <cellStyle name="Normal 3 4 3" xfId="686"/>
    <cellStyle name="Normal 3 4 4" xfId="1190"/>
    <cellStyle name="Normal 3 5" xfId="98"/>
    <cellStyle name="Normal 3 5 2" xfId="350"/>
    <cellStyle name="Normal 3 5 2 2" xfId="854"/>
    <cellStyle name="Normal 3 5 2 3" xfId="1358"/>
    <cellStyle name="Normal 3 5 3" xfId="602"/>
    <cellStyle name="Normal 3 5 4" xfId="1106"/>
    <cellStyle name="Normal 3 6" xfId="308"/>
    <cellStyle name="Normal 3 6 2" xfId="812"/>
    <cellStyle name="Normal 3 6 3" xfId="1316"/>
    <cellStyle name="Normal 3 7" xfId="560"/>
    <cellStyle name="Normal 3 8" xfId="1064"/>
    <cellStyle name="Normal 4" xfId="58"/>
    <cellStyle name="Normal 4 2" xfId="143"/>
    <cellStyle name="Normal 4 2 2" xfId="269"/>
    <cellStyle name="Normal 4 2 2 2" xfId="521"/>
    <cellStyle name="Normal 4 2 2 2 2" xfId="1025"/>
    <cellStyle name="Normal 4 2 2 2 3" xfId="1529"/>
    <cellStyle name="Normal 4 2 2 3" xfId="773"/>
    <cellStyle name="Normal 4 2 2 4" xfId="1277"/>
    <cellStyle name="Normal 4 2 3" xfId="395"/>
    <cellStyle name="Normal 4 2 3 2" xfId="899"/>
    <cellStyle name="Normal 4 2 3 3" xfId="1403"/>
    <cellStyle name="Normal 4 2 4" xfId="647"/>
    <cellStyle name="Normal 4 2 5" xfId="1151"/>
    <cellStyle name="Normal 4 3" xfId="227"/>
    <cellStyle name="Normal 4 3 2" xfId="479"/>
    <cellStyle name="Normal 4 3 2 2" xfId="983"/>
    <cellStyle name="Normal 4 3 2 3" xfId="1487"/>
    <cellStyle name="Normal 4 3 3" xfId="731"/>
    <cellStyle name="Normal 4 3 4" xfId="1235"/>
    <cellStyle name="Normal 4 4" xfId="185"/>
    <cellStyle name="Normal 4 4 2" xfId="437"/>
    <cellStyle name="Normal 4 4 2 2" xfId="941"/>
    <cellStyle name="Normal 4 4 2 3" xfId="1445"/>
    <cellStyle name="Normal 4 4 3" xfId="689"/>
    <cellStyle name="Normal 4 4 4" xfId="1193"/>
    <cellStyle name="Normal 4 5" xfId="101"/>
    <cellStyle name="Normal 4 5 2" xfId="353"/>
    <cellStyle name="Normal 4 5 2 2" xfId="857"/>
    <cellStyle name="Normal 4 5 2 3" xfId="1361"/>
    <cellStyle name="Normal 4 5 3" xfId="605"/>
    <cellStyle name="Normal 4 5 4" xfId="1109"/>
    <cellStyle name="Normal 4 6" xfId="311"/>
    <cellStyle name="Normal 4 6 2" xfId="815"/>
    <cellStyle name="Normal 4 6 3" xfId="1319"/>
    <cellStyle name="Normal 4 7" xfId="563"/>
    <cellStyle name="Normal 4 8" xfId="1067"/>
    <cellStyle name="Normal 5" xfId="72"/>
    <cellStyle name="Note 2" xfId="51"/>
    <cellStyle name="Note 2 2" xfId="141"/>
    <cellStyle name="Note 2 2 2" xfId="267"/>
    <cellStyle name="Note 2 2 2 2" xfId="519"/>
    <cellStyle name="Note 2 2 2 2 2" xfId="1023"/>
    <cellStyle name="Note 2 2 2 2 3" xfId="1527"/>
    <cellStyle name="Note 2 2 2 3" xfId="771"/>
    <cellStyle name="Note 2 2 2 4" xfId="1275"/>
    <cellStyle name="Note 2 2 3" xfId="393"/>
    <cellStyle name="Note 2 2 3 2" xfId="897"/>
    <cellStyle name="Note 2 2 3 3" xfId="1401"/>
    <cellStyle name="Note 2 2 4" xfId="645"/>
    <cellStyle name="Note 2 2 5" xfId="1149"/>
    <cellStyle name="Note 2 3" xfId="225"/>
    <cellStyle name="Note 2 3 2" xfId="477"/>
    <cellStyle name="Note 2 3 2 2" xfId="981"/>
    <cellStyle name="Note 2 3 2 3" xfId="1485"/>
    <cellStyle name="Note 2 3 3" xfId="729"/>
    <cellStyle name="Note 2 3 4" xfId="1233"/>
    <cellStyle name="Note 2 4" xfId="183"/>
    <cellStyle name="Note 2 4 2" xfId="435"/>
    <cellStyle name="Note 2 4 2 2" xfId="939"/>
    <cellStyle name="Note 2 4 2 3" xfId="1443"/>
    <cellStyle name="Note 2 4 3" xfId="687"/>
    <cellStyle name="Note 2 4 4" xfId="1191"/>
    <cellStyle name="Note 2 5" xfId="99"/>
    <cellStyle name="Note 2 5 2" xfId="351"/>
    <cellStyle name="Note 2 5 2 2" xfId="855"/>
    <cellStyle name="Note 2 5 2 3" xfId="1359"/>
    <cellStyle name="Note 2 5 3" xfId="603"/>
    <cellStyle name="Note 2 5 4" xfId="1107"/>
    <cellStyle name="Note 2 6" xfId="309"/>
    <cellStyle name="Note 2 6 2" xfId="813"/>
    <cellStyle name="Note 2 6 3" xfId="1317"/>
    <cellStyle name="Note 2 7" xfId="561"/>
    <cellStyle name="Note 2 8" xfId="1065"/>
    <cellStyle name="Note 3" xfId="52"/>
    <cellStyle name="Note 3 2" xfId="142"/>
    <cellStyle name="Note 3 2 2" xfId="268"/>
    <cellStyle name="Note 3 2 2 2" xfId="520"/>
    <cellStyle name="Note 3 2 2 2 2" xfId="1024"/>
    <cellStyle name="Note 3 2 2 2 3" xfId="1528"/>
    <cellStyle name="Note 3 2 2 3" xfId="772"/>
    <cellStyle name="Note 3 2 2 4" xfId="1276"/>
    <cellStyle name="Note 3 2 3" xfId="394"/>
    <cellStyle name="Note 3 2 3 2" xfId="898"/>
    <cellStyle name="Note 3 2 3 3" xfId="1402"/>
    <cellStyle name="Note 3 2 4" xfId="646"/>
    <cellStyle name="Note 3 2 5" xfId="1150"/>
    <cellStyle name="Note 3 3" xfId="226"/>
    <cellStyle name="Note 3 3 2" xfId="478"/>
    <cellStyle name="Note 3 3 2 2" xfId="982"/>
    <cellStyle name="Note 3 3 2 3" xfId="1486"/>
    <cellStyle name="Note 3 3 3" xfId="730"/>
    <cellStyle name="Note 3 3 4" xfId="1234"/>
    <cellStyle name="Note 3 4" xfId="184"/>
    <cellStyle name="Note 3 4 2" xfId="436"/>
    <cellStyle name="Note 3 4 2 2" xfId="940"/>
    <cellStyle name="Note 3 4 2 3" xfId="1444"/>
    <cellStyle name="Note 3 4 3" xfId="688"/>
    <cellStyle name="Note 3 4 4" xfId="1192"/>
    <cellStyle name="Note 3 5" xfId="100"/>
    <cellStyle name="Note 3 5 2" xfId="352"/>
    <cellStyle name="Note 3 5 2 2" xfId="856"/>
    <cellStyle name="Note 3 5 2 3" xfId="1360"/>
    <cellStyle name="Note 3 5 3" xfId="604"/>
    <cellStyle name="Note 3 5 4" xfId="1108"/>
    <cellStyle name="Note 3 6" xfId="310"/>
    <cellStyle name="Note 3 6 2" xfId="814"/>
    <cellStyle name="Note 3 6 3" xfId="1318"/>
    <cellStyle name="Note 3 7" xfId="562"/>
    <cellStyle name="Note 3 8" xfId="1066"/>
    <cellStyle name="Note 4" xfId="59"/>
    <cellStyle name="Note 4 2" xfId="144"/>
    <cellStyle name="Note 4 2 2" xfId="270"/>
    <cellStyle name="Note 4 2 2 2" xfId="522"/>
    <cellStyle name="Note 4 2 2 2 2" xfId="1026"/>
    <cellStyle name="Note 4 2 2 2 3" xfId="1530"/>
    <cellStyle name="Note 4 2 2 3" xfId="774"/>
    <cellStyle name="Note 4 2 2 4" xfId="1278"/>
    <cellStyle name="Note 4 2 3" xfId="396"/>
    <cellStyle name="Note 4 2 3 2" xfId="900"/>
    <cellStyle name="Note 4 2 3 3" xfId="1404"/>
    <cellStyle name="Note 4 2 4" xfId="648"/>
    <cellStyle name="Note 4 2 5" xfId="1152"/>
    <cellStyle name="Note 4 3" xfId="228"/>
    <cellStyle name="Note 4 3 2" xfId="480"/>
    <cellStyle name="Note 4 3 2 2" xfId="984"/>
    <cellStyle name="Note 4 3 2 3" xfId="1488"/>
    <cellStyle name="Note 4 3 3" xfId="732"/>
    <cellStyle name="Note 4 3 4" xfId="1236"/>
    <cellStyle name="Note 4 4" xfId="186"/>
    <cellStyle name="Note 4 4 2" xfId="438"/>
    <cellStyle name="Note 4 4 2 2" xfId="942"/>
    <cellStyle name="Note 4 4 2 3" xfId="1446"/>
    <cellStyle name="Note 4 4 3" xfId="690"/>
    <cellStyle name="Note 4 4 4" xfId="1194"/>
    <cellStyle name="Note 4 5" xfId="102"/>
    <cellStyle name="Note 4 5 2" xfId="354"/>
    <cellStyle name="Note 4 5 2 2" xfId="858"/>
    <cellStyle name="Note 4 5 2 3" xfId="1362"/>
    <cellStyle name="Note 4 5 3" xfId="606"/>
    <cellStyle name="Note 4 5 4" xfId="1110"/>
    <cellStyle name="Note 4 6" xfId="312"/>
    <cellStyle name="Note 4 6 2" xfId="816"/>
    <cellStyle name="Note 4 6 3" xfId="1320"/>
    <cellStyle name="Note 4 7" xfId="564"/>
    <cellStyle name="Note 4 8" xfId="1068"/>
    <cellStyle name="Output" xfId="53" builtinId="21" customBuiltin="1"/>
    <cellStyle name="Percent" xfId="54" builtinId="5"/>
    <cellStyle name="Title" xfId="55" builtinId="15" customBuiltin="1"/>
    <cellStyle name="Total" xfId="56" builtinId="25" customBuiltin="1"/>
    <cellStyle name="Warning Text" xfId="57" builtinId="11" customBuiltin="1"/>
  </cellStyles>
  <dxfs count="14">
    <dxf>
      <fill>
        <patternFill>
          <bgColor rgb="FFFFFF00"/>
        </patternFill>
      </fill>
    </dxf>
    <dxf>
      <fill>
        <patternFill>
          <bgColor theme="3" tint="0.39994506668294322"/>
        </patternFill>
      </fill>
    </dxf>
    <dxf>
      <fill>
        <patternFill>
          <bgColor theme="6"/>
        </patternFill>
      </fill>
    </dxf>
    <dxf>
      <font>
        <color rgb="FFC00000"/>
      </font>
      <fill>
        <patternFill>
          <bgColor theme="5" tint="0.39994506668294322"/>
        </patternFill>
      </fill>
    </dxf>
    <dxf>
      <fill>
        <patternFill>
          <bgColor rgb="FFFFFF00"/>
        </patternFill>
      </fill>
    </dxf>
    <dxf>
      <fill>
        <patternFill>
          <bgColor theme="3" tint="0.39994506668294322"/>
        </patternFill>
      </fill>
    </dxf>
    <dxf>
      <fill>
        <patternFill>
          <bgColor theme="6"/>
        </patternFill>
      </fill>
    </dxf>
    <dxf>
      <font>
        <color rgb="FFC00000"/>
      </font>
      <fill>
        <patternFill>
          <bgColor theme="5" tint="0.39994506668294322"/>
        </patternFill>
      </fill>
    </dxf>
    <dxf>
      <fill>
        <patternFill>
          <bgColor rgb="FFFFFF00"/>
        </patternFill>
      </fill>
    </dxf>
    <dxf>
      <fill>
        <patternFill>
          <bgColor theme="3" tint="0.39994506668294322"/>
        </patternFill>
      </fill>
    </dxf>
    <dxf>
      <fill>
        <patternFill>
          <bgColor theme="6"/>
        </patternFill>
      </fill>
    </dxf>
    <dxf>
      <font>
        <color rgb="FFC00000"/>
      </font>
      <fill>
        <patternFill>
          <bgColor theme="5" tint="0.39994506668294322"/>
        </patternFill>
      </fill>
    </dxf>
    <dxf>
      <font>
        <color theme="5" tint="-0.499984740745262"/>
      </font>
      <fill>
        <patternFill>
          <bgColor theme="5" tint="0.39994506668294322"/>
        </patternFill>
      </fill>
    </dxf>
    <dxf>
      <font>
        <color theme="5" tint="-0.499984740745262"/>
      </font>
      <fill>
        <patternFill>
          <bgColor theme="5" tint="0.39994506668294322"/>
        </patternFill>
      </fill>
    </dxf>
  </dxfs>
  <tableStyles count="0" defaultTableStyle="TableStyleMedium9" defaultPivotStyle="PivotStyleLight16"/>
  <colors>
    <mruColors>
      <color rgb="FFFFFFD1"/>
      <color rgb="FFFFFF99"/>
      <color rgb="FFFFEBF1"/>
      <color rgb="FFFED6E2"/>
      <color rgb="FFFFFFFF"/>
      <color rgb="FFFC84A9"/>
      <color rgb="FFFC427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S51"/>
  <sheetViews>
    <sheetView tabSelected="1" workbookViewId="0">
      <selection activeCell="M14" sqref="M14"/>
    </sheetView>
  </sheetViews>
  <sheetFormatPr defaultColWidth="9.140625" defaultRowHeight="12" x14ac:dyDescent="0.2"/>
  <cols>
    <col min="1" max="1" width="3" style="169" bestFit="1" customWidth="1"/>
    <col min="2" max="2" width="16.85546875" style="169" customWidth="1"/>
    <col min="3" max="3" width="5.85546875" style="169" bestFit="1" customWidth="1"/>
    <col min="4" max="4" width="5.5703125" style="169" bestFit="1" customWidth="1"/>
    <col min="5" max="5" width="5.5703125" style="170" customWidth="1"/>
    <col min="6" max="7" width="5.5703125" style="169" bestFit="1" customWidth="1"/>
    <col min="8" max="8" width="5.5703125" style="170" bestFit="1" customWidth="1"/>
    <col min="9" max="9" width="5.7109375" style="170" bestFit="1" customWidth="1"/>
    <col min="10" max="10" width="6.140625" style="170" bestFit="1" customWidth="1"/>
    <col min="11" max="11" width="6.85546875" style="170" bestFit="1" customWidth="1"/>
    <col min="12" max="12" width="4.85546875" style="175" customWidth="1"/>
    <col min="13" max="13" width="4.7109375" style="169" customWidth="1"/>
    <col min="14" max="14" width="5.5703125" style="169" bestFit="1" customWidth="1"/>
    <col min="15" max="15" width="6.28515625" style="169" bestFit="1" customWidth="1"/>
    <col min="16" max="16" width="9.140625" style="157"/>
    <col min="17" max="17" width="5.28515625" style="157" customWidth="1"/>
    <col min="18" max="18" width="4.28515625" style="157" bestFit="1" customWidth="1"/>
    <col min="19" max="16384" width="9.140625" style="157"/>
  </cols>
  <sheetData>
    <row r="1" spans="1:19" ht="21" thickBot="1" x14ac:dyDescent="0.35">
      <c r="A1" s="217" t="s">
        <v>66</v>
      </c>
      <c r="B1" s="217"/>
      <c r="C1" s="217"/>
      <c r="D1" s="217"/>
      <c r="E1" s="217"/>
      <c r="F1" s="217"/>
      <c r="G1" s="217"/>
      <c r="H1" s="217"/>
      <c r="I1" s="217"/>
      <c r="J1" s="217"/>
      <c r="K1" s="217"/>
      <c r="L1" s="217"/>
      <c r="M1" s="217"/>
      <c r="N1" s="217"/>
      <c r="O1" s="217"/>
      <c r="P1" s="217"/>
    </row>
    <row r="2" spans="1:19" s="130" customFormat="1" ht="14.25" x14ac:dyDescent="0.2">
      <c r="A2" s="127" t="s">
        <v>39</v>
      </c>
      <c r="B2" s="127"/>
      <c r="C2" s="127"/>
      <c r="D2" s="127"/>
      <c r="E2" s="127"/>
      <c r="F2" s="127"/>
      <c r="G2" s="127"/>
      <c r="H2" s="127"/>
      <c r="I2" s="127"/>
      <c r="J2" s="127"/>
      <c r="K2" s="181">
        <v>32</v>
      </c>
      <c r="L2" s="185" t="s">
        <v>61</v>
      </c>
      <c r="M2" s="185"/>
      <c r="N2" s="185"/>
      <c r="O2" s="185"/>
      <c r="P2" s="128"/>
      <c r="Q2" s="129"/>
      <c r="R2" s="127"/>
      <c r="S2" s="127"/>
    </row>
    <row r="3" spans="1:19" s="130" customFormat="1" ht="14.25" x14ac:dyDescent="0.2">
      <c r="A3" s="130" t="s">
        <v>47</v>
      </c>
      <c r="I3" s="127"/>
      <c r="K3" s="182">
        <v>1</v>
      </c>
      <c r="L3" s="131" t="s">
        <v>62</v>
      </c>
      <c r="M3" s="131"/>
      <c r="N3" s="131"/>
      <c r="O3" s="180">
        <v>0.59</v>
      </c>
      <c r="P3" s="131"/>
      <c r="Q3" s="131"/>
    </row>
    <row r="4" spans="1:19" s="130" customFormat="1" ht="15" thickBot="1" x14ac:dyDescent="0.25">
      <c r="A4" s="130" t="s">
        <v>58</v>
      </c>
      <c r="I4" s="127"/>
      <c r="K4" s="183">
        <v>10</v>
      </c>
      <c r="L4" s="131" t="s">
        <v>63</v>
      </c>
      <c r="M4" s="131"/>
      <c r="N4" s="131"/>
      <c r="O4" s="180">
        <v>0.74</v>
      </c>
      <c r="P4" s="131"/>
      <c r="Q4" s="131"/>
    </row>
    <row r="5" spans="1:19" s="130" customFormat="1" ht="14.25" x14ac:dyDescent="0.2">
      <c r="I5" s="127"/>
      <c r="K5" s="129"/>
      <c r="L5" s="131" t="s">
        <v>64</v>
      </c>
      <c r="M5" s="131"/>
      <c r="N5" s="131"/>
      <c r="O5" s="180">
        <v>0.89</v>
      </c>
      <c r="P5" s="131"/>
      <c r="Q5" s="131"/>
    </row>
    <row r="6" spans="1:19" s="130" customFormat="1" ht="14.25" x14ac:dyDescent="0.2">
      <c r="I6" s="127"/>
      <c r="K6" s="129"/>
      <c r="L6" s="131" t="s">
        <v>65</v>
      </c>
      <c r="M6" s="131"/>
      <c r="N6" s="131"/>
      <c r="O6" s="180">
        <v>1</v>
      </c>
      <c r="P6" s="131"/>
      <c r="Q6" s="131"/>
    </row>
    <row r="7" spans="1:19" s="146" customFormat="1" ht="45.75" customHeight="1" x14ac:dyDescent="0.2">
      <c r="A7" s="132"/>
      <c r="B7" s="133"/>
      <c r="C7" s="134">
        <v>1</v>
      </c>
      <c r="D7" s="135">
        <v>2</v>
      </c>
      <c r="E7" s="136">
        <v>3</v>
      </c>
      <c r="F7" s="137" t="s">
        <v>23</v>
      </c>
      <c r="G7" s="138" t="s">
        <v>22</v>
      </c>
      <c r="H7" s="139" t="s">
        <v>45</v>
      </c>
      <c r="I7" s="140" t="s">
        <v>15</v>
      </c>
      <c r="J7" s="140" t="s">
        <v>25</v>
      </c>
      <c r="K7" s="141" t="s">
        <v>26</v>
      </c>
      <c r="L7" s="143" t="s">
        <v>16</v>
      </c>
      <c r="M7" s="143" t="s">
        <v>25</v>
      </c>
      <c r="N7" s="144" t="s">
        <v>26</v>
      </c>
      <c r="O7" s="144" t="s">
        <v>60</v>
      </c>
      <c r="P7" s="142" t="s">
        <v>59</v>
      </c>
      <c r="Q7" s="145"/>
      <c r="R7" s="145"/>
    </row>
    <row r="8" spans="1:19" ht="11.25" x14ac:dyDescent="0.2">
      <c r="A8" s="147">
        <v>1</v>
      </c>
      <c r="B8" s="176" t="s">
        <v>67</v>
      </c>
      <c r="C8" s="148">
        <f>'Test 1'!E8</f>
        <v>0.375</v>
      </c>
      <c r="D8" s="149">
        <f>'Test 2'!E8</f>
        <v>0.79166666666666663</v>
      </c>
      <c r="E8" s="150">
        <f>'Test 3'!E8</f>
        <v>0.91666666666666663</v>
      </c>
      <c r="F8" s="151">
        <f t="shared" ref="F8:F43" si="0">AVERAGE(C8,D8)</f>
        <v>0.58333333333333326</v>
      </c>
      <c r="G8" s="152">
        <f t="shared" ref="G8:G43" si="1">AVERAGE(LARGE(C8:D8,1),1)</f>
        <v>0.89583333333333326</v>
      </c>
      <c r="H8" s="153">
        <f>AVERAGE(LARGE(C8:E8,{1,2}))</f>
        <v>0.85416666666666663</v>
      </c>
      <c r="I8" s="177">
        <v>19</v>
      </c>
      <c r="J8" s="177">
        <v>2</v>
      </c>
      <c r="K8" s="154">
        <f>I8-J8</f>
        <v>17</v>
      </c>
      <c r="L8" s="179">
        <v>27</v>
      </c>
      <c r="M8" s="179">
        <v>1</v>
      </c>
      <c r="N8" s="155">
        <f>L8-M8</f>
        <v>26</v>
      </c>
      <c r="O8" s="155">
        <f>N8-K8</f>
        <v>9</v>
      </c>
      <c r="P8" s="156">
        <f t="shared" ref="P8:P43" si="2">VLOOKUP(O8,score,2,FALSE)</f>
        <v>0.96</v>
      </c>
    </row>
    <row r="9" spans="1:19" ht="11.25" x14ac:dyDescent="0.2">
      <c r="A9" s="147">
        <v>2</v>
      </c>
      <c r="B9" s="176" t="s">
        <v>68</v>
      </c>
      <c r="C9" s="148">
        <f>'Test 1'!K8</f>
        <v>0.375</v>
      </c>
      <c r="D9" s="149">
        <f>'Test 2'!K8</f>
        <v>0.66666666666666663</v>
      </c>
      <c r="E9" s="150">
        <f>'Test 3'!K8</f>
        <v>0.91666666666666663</v>
      </c>
      <c r="F9" s="151">
        <f t="shared" si="0"/>
        <v>0.52083333333333326</v>
      </c>
      <c r="G9" s="152">
        <f t="shared" si="1"/>
        <v>0.83333333333333326</v>
      </c>
      <c r="H9" s="153">
        <f>AVERAGE(LARGE(C9:E9,{1,2}))</f>
        <v>0.79166666666666663</v>
      </c>
      <c r="I9" s="177">
        <v>18</v>
      </c>
      <c r="J9" s="177">
        <v>6</v>
      </c>
      <c r="K9" s="154">
        <f t="shared" ref="K9:K42" si="3">I9-J9</f>
        <v>12</v>
      </c>
      <c r="L9" s="179">
        <v>26</v>
      </c>
      <c r="M9" s="179">
        <v>3</v>
      </c>
      <c r="N9" s="155">
        <f t="shared" ref="N9:N43" si="4">L9-M9</f>
        <v>23</v>
      </c>
      <c r="O9" s="155">
        <f>N9-K9</f>
        <v>11</v>
      </c>
      <c r="P9" s="156">
        <f t="shared" si="2"/>
        <v>1</v>
      </c>
    </row>
    <row r="10" spans="1:19" ht="11.25" x14ac:dyDescent="0.2">
      <c r="A10" s="147">
        <v>3</v>
      </c>
      <c r="B10" s="176" t="s">
        <v>69</v>
      </c>
      <c r="C10" s="148">
        <f>'Test 1'!E22</f>
        <v>0.66666666666666663</v>
      </c>
      <c r="D10" s="149">
        <f>'Test 2'!E22</f>
        <v>0.875</v>
      </c>
      <c r="E10" s="150">
        <f>'Test 3'!E22</f>
        <v>0.95833333333333337</v>
      </c>
      <c r="F10" s="151">
        <f t="shared" si="0"/>
        <v>0.77083333333333326</v>
      </c>
      <c r="G10" s="152">
        <f t="shared" si="1"/>
        <v>0.9375</v>
      </c>
      <c r="H10" s="153">
        <f>AVERAGE(LARGE(C10:E10,{1,2}))</f>
        <v>0.91666666666666674</v>
      </c>
      <c r="I10" s="177">
        <v>20</v>
      </c>
      <c r="J10" s="177">
        <v>3</v>
      </c>
      <c r="K10" s="154">
        <f t="shared" si="3"/>
        <v>17</v>
      </c>
      <c r="L10" s="179">
        <v>29</v>
      </c>
      <c r="M10" s="179">
        <v>1</v>
      </c>
      <c r="N10" s="155">
        <f t="shared" si="4"/>
        <v>28</v>
      </c>
      <c r="O10" s="155">
        <f>N10-K10</f>
        <v>11</v>
      </c>
      <c r="P10" s="156">
        <f t="shared" si="2"/>
        <v>1</v>
      </c>
    </row>
    <row r="11" spans="1:19" ht="11.25" x14ac:dyDescent="0.2">
      <c r="A11" s="147">
        <v>4</v>
      </c>
      <c r="B11" s="176" t="s">
        <v>70</v>
      </c>
      <c r="C11" s="148">
        <f>'Test 1'!K22</f>
        <v>0.83333333333333337</v>
      </c>
      <c r="D11" s="149">
        <f>'Test 2'!K22</f>
        <v>0.875</v>
      </c>
      <c r="E11" s="150">
        <f>'Test 3'!K22</f>
        <v>0.875</v>
      </c>
      <c r="F11" s="151">
        <f t="shared" si="0"/>
        <v>0.85416666666666674</v>
      </c>
      <c r="G11" s="152">
        <f t="shared" si="1"/>
        <v>0.9375</v>
      </c>
      <c r="H11" s="153">
        <f>AVERAGE(LARGE(C11:E11,{1,2}))</f>
        <v>0.875</v>
      </c>
      <c r="I11" s="177">
        <v>10</v>
      </c>
      <c r="J11" s="177">
        <v>0</v>
      </c>
      <c r="K11" s="154">
        <f t="shared" si="3"/>
        <v>10</v>
      </c>
      <c r="L11" s="179">
        <v>33</v>
      </c>
      <c r="M11" s="179">
        <v>2</v>
      </c>
      <c r="N11" s="155">
        <f t="shared" si="4"/>
        <v>31</v>
      </c>
      <c r="O11" s="155">
        <f>N11-K11</f>
        <v>21</v>
      </c>
      <c r="P11" s="156">
        <f t="shared" si="2"/>
        <v>1</v>
      </c>
    </row>
    <row r="12" spans="1:19" ht="11.25" x14ac:dyDescent="0.2">
      <c r="A12" s="147">
        <v>5</v>
      </c>
      <c r="B12" s="176" t="s">
        <v>71</v>
      </c>
      <c r="C12" s="148">
        <f>'Test 1'!E36</f>
        <v>0.70833333333333337</v>
      </c>
      <c r="D12" s="149">
        <f>'Test 2'!E36</f>
        <v>0.66666666666666663</v>
      </c>
      <c r="E12" s="150">
        <f>'Test 3'!E36</f>
        <v>0.75</v>
      </c>
      <c r="F12" s="151">
        <f t="shared" si="0"/>
        <v>0.6875</v>
      </c>
      <c r="G12" s="152">
        <f t="shared" si="1"/>
        <v>0.85416666666666674</v>
      </c>
      <c r="H12" s="153">
        <f>AVERAGE(LARGE(C12:E12,{1,2}))</f>
        <v>0.72916666666666674</v>
      </c>
      <c r="I12" s="177">
        <v>17</v>
      </c>
      <c r="J12" s="177">
        <v>0</v>
      </c>
      <c r="K12" s="154">
        <f t="shared" si="3"/>
        <v>17</v>
      </c>
      <c r="L12" s="179">
        <v>31</v>
      </c>
      <c r="M12" s="179">
        <v>2</v>
      </c>
      <c r="N12" s="155">
        <f t="shared" si="4"/>
        <v>29</v>
      </c>
      <c r="O12" s="155">
        <f>N12-K12</f>
        <v>12</v>
      </c>
      <c r="P12" s="156">
        <f t="shared" si="2"/>
        <v>1</v>
      </c>
    </row>
    <row r="13" spans="1:19" ht="11.25" x14ac:dyDescent="0.2">
      <c r="A13" s="147">
        <v>6</v>
      </c>
      <c r="B13" s="176" t="s">
        <v>72</v>
      </c>
      <c r="C13" s="148">
        <f>'Test 1'!K36</f>
        <v>0.625</v>
      </c>
      <c r="D13" s="149">
        <f>'Test 2'!K36</f>
        <v>0.45833333333333331</v>
      </c>
      <c r="E13" s="150">
        <f>'Test 3'!K36</f>
        <v>0.58333333333333337</v>
      </c>
      <c r="F13" s="151">
        <f t="shared" si="0"/>
        <v>0.54166666666666663</v>
      </c>
      <c r="G13" s="152">
        <f t="shared" si="1"/>
        <v>0.8125</v>
      </c>
      <c r="H13" s="153">
        <f>AVERAGE(LARGE(C13:E13,{1,2}))</f>
        <v>0.60416666666666674</v>
      </c>
      <c r="I13" s="177">
        <v>13</v>
      </c>
      <c r="J13" s="177">
        <v>8</v>
      </c>
      <c r="K13" s="154">
        <f t="shared" si="3"/>
        <v>5</v>
      </c>
      <c r="L13" s="179">
        <v>24</v>
      </c>
      <c r="M13" s="179">
        <v>5</v>
      </c>
      <c r="N13" s="155">
        <f t="shared" si="4"/>
        <v>19</v>
      </c>
      <c r="O13" s="155">
        <f>N13-K13</f>
        <v>14</v>
      </c>
      <c r="P13" s="156">
        <f t="shared" si="2"/>
        <v>1</v>
      </c>
    </row>
    <row r="14" spans="1:19" ht="11.25" x14ac:dyDescent="0.2">
      <c r="A14" s="147">
        <v>7</v>
      </c>
      <c r="B14" s="176" t="s">
        <v>73</v>
      </c>
      <c r="C14" s="148">
        <f>'Test 1'!E50</f>
        <v>0.66666666666666663</v>
      </c>
      <c r="D14" s="149">
        <f>'Test 2'!E50</f>
        <v>0.75</v>
      </c>
      <c r="E14" s="150">
        <f>'Test 3'!E50</f>
        <v>0.91666666666666663</v>
      </c>
      <c r="F14" s="151">
        <f t="shared" si="0"/>
        <v>0.70833333333333326</v>
      </c>
      <c r="G14" s="152">
        <f t="shared" si="1"/>
        <v>0.875</v>
      </c>
      <c r="H14" s="153">
        <f>AVERAGE(LARGE(C14:E14,{1,2}))</f>
        <v>0.83333333333333326</v>
      </c>
      <c r="I14" s="177">
        <v>22</v>
      </c>
      <c r="J14" s="177">
        <v>4</v>
      </c>
      <c r="K14" s="154">
        <f t="shared" si="3"/>
        <v>18</v>
      </c>
      <c r="L14" s="179">
        <v>32</v>
      </c>
      <c r="M14" s="179">
        <v>2</v>
      </c>
      <c r="N14" s="155">
        <f t="shared" si="4"/>
        <v>30</v>
      </c>
      <c r="O14" s="155">
        <f>N14-K14</f>
        <v>12</v>
      </c>
      <c r="P14" s="156">
        <f t="shared" si="2"/>
        <v>1</v>
      </c>
    </row>
    <row r="15" spans="1:19" ht="11.25" x14ac:dyDescent="0.2">
      <c r="A15" s="147">
        <v>8</v>
      </c>
      <c r="B15" s="176" t="s">
        <v>74</v>
      </c>
      <c r="C15" s="148">
        <f>'Test 1'!K50</f>
        <v>0.625</v>
      </c>
      <c r="D15" s="149">
        <f>'Test 2'!K50</f>
        <v>0.66666666666666663</v>
      </c>
      <c r="E15" s="150">
        <f>'Test 3'!K50</f>
        <v>0.58333333333333337</v>
      </c>
      <c r="F15" s="151">
        <f t="shared" si="0"/>
        <v>0.64583333333333326</v>
      </c>
      <c r="G15" s="152">
        <f t="shared" si="1"/>
        <v>0.83333333333333326</v>
      </c>
      <c r="H15" s="153">
        <f>AVERAGE(LARGE(C15:E15,{1,2}))</f>
        <v>0.64583333333333326</v>
      </c>
      <c r="I15" s="177">
        <v>15</v>
      </c>
      <c r="J15" s="177">
        <v>1</v>
      </c>
      <c r="K15" s="154">
        <f t="shared" si="3"/>
        <v>14</v>
      </c>
      <c r="L15" s="179">
        <v>30</v>
      </c>
      <c r="M15" s="179">
        <v>3</v>
      </c>
      <c r="N15" s="155">
        <f t="shared" si="4"/>
        <v>27</v>
      </c>
      <c r="O15" s="155">
        <f>N15-K15</f>
        <v>13</v>
      </c>
      <c r="P15" s="156">
        <f t="shared" si="2"/>
        <v>1</v>
      </c>
    </row>
    <row r="16" spans="1:19" ht="11.25" x14ac:dyDescent="0.2">
      <c r="A16" s="147">
        <v>9</v>
      </c>
      <c r="B16" s="176" t="s">
        <v>75</v>
      </c>
      <c r="C16" s="148">
        <f>'Test 1'!E64</f>
        <v>0.625</v>
      </c>
      <c r="D16" s="149">
        <f>'Test 2'!E64</f>
        <v>0.83333333333333337</v>
      </c>
      <c r="E16" s="150">
        <f>'Test 3'!E64</f>
        <v>0.91666666666666663</v>
      </c>
      <c r="F16" s="151">
        <f t="shared" si="0"/>
        <v>0.72916666666666674</v>
      </c>
      <c r="G16" s="152">
        <f t="shared" si="1"/>
        <v>0.91666666666666674</v>
      </c>
      <c r="H16" s="153">
        <f>AVERAGE(LARGE(C16:E16,{1,2}))</f>
        <v>0.875</v>
      </c>
      <c r="I16" s="177">
        <v>20</v>
      </c>
      <c r="J16" s="177">
        <v>1</v>
      </c>
      <c r="K16" s="154">
        <f t="shared" si="3"/>
        <v>19</v>
      </c>
      <c r="L16" s="179">
        <v>36</v>
      </c>
      <c r="M16" s="179">
        <v>2</v>
      </c>
      <c r="N16" s="155">
        <f t="shared" si="4"/>
        <v>34</v>
      </c>
      <c r="O16" s="155">
        <f>N16-K16</f>
        <v>15</v>
      </c>
      <c r="P16" s="156">
        <f t="shared" si="2"/>
        <v>1</v>
      </c>
    </row>
    <row r="17" spans="1:16" ht="11.25" x14ac:dyDescent="0.2">
      <c r="A17" s="147">
        <v>10</v>
      </c>
      <c r="B17" s="176" t="s">
        <v>76</v>
      </c>
      <c r="C17" s="148">
        <f>'Test 1'!K64</f>
        <v>0.66666666666666663</v>
      </c>
      <c r="D17" s="149">
        <f>'Test 2'!K64</f>
        <v>0.75</v>
      </c>
      <c r="E17" s="150">
        <f>'Test 3'!K64</f>
        <v>0.79166666666666663</v>
      </c>
      <c r="F17" s="151">
        <f t="shared" si="0"/>
        <v>0.70833333333333326</v>
      </c>
      <c r="G17" s="152">
        <f t="shared" si="1"/>
        <v>0.875</v>
      </c>
      <c r="H17" s="153">
        <f>AVERAGE(LARGE(C17:E17,{1,2}))</f>
        <v>0.77083333333333326</v>
      </c>
      <c r="I17" s="177">
        <v>22</v>
      </c>
      <c r="J17" s="177">
        <v>1</v>
      </c>
      <c r="K17" s="154">
        <f t="shared" si="3"/>
        <v>21</v>
      </c>
      <c r="L17" s="179">
        <v>34</v>
      </c>
      <c r="M17" s="179">
        <v>0</v>
      </c>
      <c r="N17" s="155">
        <f t="shared" si="4"/>
        <v>34</v>
      </c>
      <c r="O17" s="155">
        <f>N17-K17</f>
        <v>13</v>
      </c>
      <c r="P17" s="156">
        <f t="shared" si="2"/>
        <v>1</v>
      </c>
    </row>
    <row r="18" spans="1:16" ht="11.25" x14ac:dyDescent="0.2">
      <c r="A18" s="147">
        <v>11</v>
      </c>
      <c r="B18" s="176" t="s">
        <v>77</v>
      </c>
      <c r="C18" s="148">
        <f>'Test 1'!E77</f>
        <v>0.75</v>
      </c>
      <c r="D18" s="149">
        <f>'Test 2'!E77</f>
        <v>1</v>
      </c>
      <c r="E18" s="150">
        <f>'Test 3'!E78</f>
        <v>1</v>
      </c>
      <c r="F18" s="151">
        <f t="shared" si="0"/>
        <v>0.875</v>
      </c>
      <c r="G18" s="152">
        <f t="shared" si="1"/>
        <v>1</v>
      </c>
      <c r="H18" s="153">
        <f>AVERAGE(LARGE(C18:E18,{1,2}))</f>
        <v>1</v>
      </c>
      <c r="I18" s="177">
        <v>8</v>
      </c>
      <c r="J18" s="177">
        <v>4</v>
      </c>
      <c r="K18" s="154">
        <f t="shared" si="3"/>
        <v>4</v>
      </c>
      <c r="L18" s="179">
        <v>33</v>
      </c>
      <c r="M18" s="179">
        <v>1</v>
      </c>
      <c r="N18" s="155">
        <f t="shared" si="4"/>
        <v>32</v>
      </c>
      <c r="O18" s="155">
        <f>N18-K18</f>
        <v>28</v>
      </c>
      <c r="P18" s="156">
        <f t="shared" si="2"/>
        <v>1</v>
      </c>
    </row>
    <row r="19" spans="1:16" ht="11.25" x14ac:dyDescent="0.2">
      <c r="A19" s="147">
        <v>12</v>
      </c>
      <c r="B19" s="176" t="s">
        <v>78</v>
      </c>
      <c r="C19" s="148">
        <f>'Test 1'!K77</f>
        <v>0.58333333333333337</v>
      </c>
      <c r="D19" s="149">
        <f>'Test 2'!K77</f>
        <v>0.875</v>
      </c>
      <c r="E19" s="150">
        <f>'Test 3'!K78</f>
        <v>0.91666666666666663</v>
      </c>
      <c r="F19" s="151">
        <f t="shared" si="0"/>
        <v>0.72916666666666674</v>
      </c>
      <c r="G19" s="152">
        <f t="shared" si="1"/>
        <v>0.9375</v>
      </c>
      <c r="H19" s="153">
        <f>AVERAGE(LARGE(C19:E19,{1,2}))</f>
        <v>0.89583333333333326</v>
      </c>
      <c r="I19" s="177">
        <v>29</v>
      </c>
      <c r="J19" s="177">
        <v>1</v>
      </c>
      <c r="K19" s="154">
        <f t="shared" si="3"/>
        <v>28</v>
      </c>
      <c r="L19" s="179">
        <v>52</v>
      </c>
      <c r="M19" s="179">
        <v>2</v>
      </c>
      <c r="N19" s="155">
        <f t="shared" si="4"/>
        <v>50</v>
      </c>
      <c r="O19" s="155">
        <f>N19-K19</f>
        <v>22</v>
      </c>
      <c r="P19" s="156">
        <f t="shared" si="2"/>
        <v>1</v>
      </c>
    </row>
    <row r="20" spans="1:16" ht="11.25" x14ac:dyDescent="0.2">
      <c r="A20" s="147">
        <v>13</v>
      </c>
      <c r="B20" s="176" t="s">
        <v>79</v>
      </c>
      <c r="C20" s="148">
        <f>'Test 1'!E91</f>
        <v>0.91666666666666663</v>
      </c>
      <c r="D20" s="149">
        <f>'Test 2'!E91</f>
        <v>1</v>
      </c>
      <c r="E20" s="150">
        <f>'Test 3'!E92</f>
        <v>1</v>
      </c>
      <c r="F20" s="151">
        <f t="shared" si="0"/>
        <v>0.95833333333333326</v>
      </c>
      <c r="G20" s="152">
        <f t="shared" si="1"/>
        <v>1</v>
      </c>
      <c r="H20" s="153">
        <f>AVERAGE(LARGE(C20:E20,{1,2}))</f>
        <v>1</v>
      </c>
      <c r="I20" s="177">
        <v>18</v>
      </c>
      <c r="J20" s="177">
        <v>0</v>
      </c>
      <c r="K20" s="154">
        <f t="shared" si="3"/>
        <v>18</v>
      </c>
      <c r="L20" s="179">
        <v>41</v>
      </c>
      <c r="M20" s="179">
        <v>2</v>
      </c>
      <c r="N20" s="155">
        <f t="shared" si="4"/>
        <v>39</v>
      </c>
      <c r="O20" s="155">
        <f>N20-K20</f>
        <v>21</v>
      </c>
      <c r="P20" s="156">
        <f t="shared" si="2"/>
        <v>1</v>
      </c>
    </row>
    <row r="21" spans="1:16" ht="11.25" x14ac:dyDescent="0.2">
      <c r="A21" s="147">
        <v>14</v>
      </c>
      <c r="B21" s="176" t="s">
        <v>80</v>
      </c>
      <c r="C21" s="148">
        <f>'Test 1'!K91</f>
        <v>0.33333333333333331</v>
      </c>
      <c r="D21" s="149">
        <f>'Test 2'!K91</f>
        <v>0.625</v>
      </c>
      <c r="E21" s="150">
        <f>'Test 3'!K92</f>
        <v>1</v>
      </c>
      <c r="F21" s="151">
        <f t="shared" si="0"/>
        <v>0.47916666666666663</v>
      </c>
      <c r="G21" s="152">
        <f t="shared" si="1"/>
        <v>0.8125</v>
      </c>
      <c r="H21" s="153">
        <f>AVERAGE(LARGE(C21:E21,{1,2}))</f>
        <v>0.8125</v>
      </c>
      <c r="I21" s="177">
        <v>22</v>
      </c>
      <c r="J21" s="177">
        <v>5</v>
      </c>
      <c r="K21" s="154">
        <f t="shared" si="3"/>
        <v>17</v>
      </c>
      <c r="L21" s="179">
        <v>31</v>
      </c>
      <c r="M21" s="179">
        <v>2</v>
      </c>
      <c r="N21" s="155">
        <f t="shared" si="4"/>
        <v>29</v>
      </c>
      <c r="O21" s="155">
        <f>N21-K21</f>
        <v>12</v>
      </c>
      <c r="P21" s="156">
        <f t="shared" si="2"/>
        <v>1</v>
      </c>
    </row>
    <row r="22" spans="1:16" ht="11.25" x14ac:dyDescent="0.2">
      <c r="A22" s="147">
        <v>15</v>
      </c>
      <c r="B22" s="176" t="s">
        <v>81</v>
      </c>
      <c r="C22" s="148">
        <f>'Test 1'!E105</f>
        <v>0.66666666666666663</v>
      </c>
      <c r="D22" s="149">
        <f>'Test 2'!E105</f>
        <v>0.79166666666666663</v>
      </c>
      <c r="E22" s="150">
        <f>'Test 3'!E106</f>
        <v>0.875</v>
      </c>
      <c r="F22" s="151">
        <f t="shared" si="0"/>
        <v>0.72916666666666663</v>
      </c>
      <c r="G22" s="152">
        <f t="shared" si="1"/>
        <v>0.89583333333333326</v>
      </c>
      <c r="H22" s="153">
        <f>AVERAGE(LARGE(C22:E22,{1,2}))</f>
        <v>0.83333333333333326</v>
      </c>
      <c r="I22" s="177">
        <v>15</v>
      </c>
      <c r="J22" s="177">
        <v>6</v>
      </c>
      <c r="K22" s="154">
        <f t="shared" si="3"/>
        <v>9</v>
      </c>
      <c r="L22" s="179">
        <v>28</v>
      </c>
      <c r="M22" s="179">
        <v>1</v>
      </c>
      <c r="N22" s="155">
        <f t="shared" si="4"/>
        <v>27</v>
      </c>
      <c r="O22" s="155">
        <f>N22-K22</f>
        <v>18</v>
      </c>
      <c r="P22" s="156">
        <f t="shared" si="2"/>
        <v>1</v>
      </c>
    </row>
    <row r="23" spans="1:16" ht="11.25" x14ac:dyDescent="0.2">
      <c r="A23" s="147">
        <v>16</v>
      </c>
      <c r="B23" s="176" t="s">
        <v>82</v>
      </c>
      <c r="C23" s="148">
        <f>'Test 1'!K105</f>
        <v>0.5</v>
      </c>
      <c r="D23" s="149">
        <f>'Test 2'!K105</f>
        <v>0.75</v>
      </c>
      <c r="E23" s="150">
        <f>'Test 3'!K106</f>
        <v>0.625</v>
      </c>
      <c r="F23" s="151">
        <f t="shared" si="0"/>
        <v>0.625</v>
      </c>
      <c r="G23" s="152">
        <f t="shared" si="1"/>
        <v>0.875</v>
      </c>
      <c r="H23" s="153">
        <f>AVERAGE(LARGE(C23:E23,{1,2}))</f>
        <v>0.6875</v>
      </c>
      <c r="I23" s="177">
        <v>41</v>
      </c>
      <c r="J23" s="177">
        <v>2</v>
      </c>
      <c r="K23" s="154">
        <f t="shared" si="3"/>
        <v>39</v>
      </c>
      <c r="L23" s="179">
        <v>55</v>
      </c>
      <c r="M23" s="179">
        <v>2</v>
      </c>
      <c r="N23" s="155">
        <f t="shared" si="4"/>
        <v>53</v>
      </c>
      <c r="O23" s="155">
        <f>N23-K23</f>
        <v>14</v>
      </c>
      <c r="P23" s="156">
        <f t="shared" si="2"/>
        <v>1</v>
      </c>
    </row>
    <row r="24" spans="1:16" ht="11.25" x14ac:dyDescent="0.2">
      <c r="A24" s="147">
        <v>17</v>
      </c>
      <c r="B24" s="176" t="s">
        <v>83</v>
      </c>
      <c r="C24" s="148">
        <f>'Test 1'!E119</f>
        <v>0.79166666666666663</v>
      </c>
      <c r="D24" s="149">
        <f>'Test 2'!E119</f>
        <v>0.79166666666666663</v>
      </c>
      <c r="E24" s="150">
        <f>'Test 3'!E119</f>
        <v>0.79166666666666663</v>
      </c>
      <c r="F24" s="151">
        <f t="shared" si="0"/>
        <v>0.79166666666666663</v>
      </c>
      <c r="G24" s="152">
        <f t="shared" si="1"/>
        <v>0.89583333333333326</v>
      </c>
      <c r="H24" s="153">
        <f>AVERAGE(LARGE(C24:E24,{1,2}))</f>
        <v>0.79166666666666663</v>
      </c>
      <c r="I24" s="177">
        <v>17</v>
      </c>
      <c r="J24" s="177">
        <v>4</v>
      </c>
      <c r="K24" s="154">
        <f t="shared" si="3"/>
        <v>13</v>
      </c>
      <c r="L24" s="179">
        <v>30</v>
      </c>
      <c r="M24" s="179">
        <v>2</v>
      </c>
      <c r="N24" s="155">
        <f t="shared" si="4"/>
        <v>28</v>
      </c>
      <c r="O24" s="155">
        <f>N24-K24</f>
        <v>15</v>
      </c>
      <c r="P24" s="156">
        <f t="shared" si="2"/>
        <v>1</v>
      </c>
    </row>
    <row r="25" spans="1:16" ht="11.25" x14ac:dyDescent="0.2">
      <c r="A25" s="147">
        <v>18</v>
      </c>
      <c r="B25" s="176" t="s">
        <v>84</v>
      </c>
      <c r="C25" s="148">
        <f>'Test 1'!K119</f>
        <v>0.45833333333333331</v>
      </c>
      <c r="D25" s="149">
        <f>'Test 2'!K119</f>
        <v>0.79166666666666663</v>
      </c>
      <c r="E25" s="150">
        <f>'Test 3'!K119</f>
        <v>0.875</v>
      </c>
      <c r="F25" s="151">
        <f t="shared" si="0"/>
        <v>0.625</v>
      </c>
      <c r="G25" s="152">
        <f t="shared" si="1"/>
        <v>0.89583333333333326</v>
      </c>
      <c r="H25" s="153">
        <f>AVERAGE(LARGE(C25:E25,{1,2}))</f>
        <v>0.83333333333333326</v>
      </c>
      <c r="I25" s="177">
        <v>19</v>
      </c>
      <c r="J25" s="177">
        <v>2</v>
      </c>
      <c r="K25" s="154">
        <f t="shared" si="3"/>
        <v>17</v>
      </c>
      <c r="L25" s="179">
        <v>27</v>
      </c>
      <c r="M25" s="179">
        <v>1</v>
      </c>
      <c r="N25" s="155">
        <f t="shared" si="4"/>
        <v>26</v>
      </c>
      <c r="O25" s="155">
        <f>N25-K25</f>
        <v>9</v>
      </c>
      <c r="P25" s="156">
        <f t="shared" si="2"/>
        <v>0.96</v>
      </c>
    </row>
    <row r="26" spans="1:16" ht="11.25" x14ac:dyDescent="0.2">
      <c r="A26" s="147">
        <v>19</v>
      </c>
      <c r="B26" s="176" t="s">
        <v>85</v>
      </c>
      <c r="C26" s="148">
        <f>'Test 1'!E133</f>
        <v>0.58333333333333337</v>
      </c>
      <c r="D26" s="149">
        <f>'Test 2'!E133</f>
        <v>0.95833333333333337</v>
      </c>
      <c r="E26" s="150">
        <f>'Test 3'!E133</f>
        <v>0.75</v>
      </c>
      <c r="F26" s="151">
        <f t="shared" si="0"/>
        <v>0.77083333333333337</v>
      </c>
      <c r="G26" s="152">
        <f t="shared" si="1"/>
        <v>0.97916666666666674</v>
      </c>
      <c r="H26" s="153">
        <f>AVERAGE(LARGE(C26:E26,{1,2}))</f>
        <v>0.85416666666666674</v>
      </c>
      <c r="I26" s="177">
        <v>15</v>
      </c>
      <c r="J26" s="177">
        <v>6</v>
      </c>
      <c r="K26" s="154">
        <f t="shared" si="3"/>
        <v>9</v>
      </c>
      <c r="L26" s="179">
        <v>25</v>
      </c>
      <c r="M26" s="179">
        <v>3</v>
      </c>
      <c r="N26" s="155">
        <f t="shared" si="4"/>
        <v>22</v>
      </c>
      <c r="O26" s="155">
        <f>N26-K26</f>
        <v>13</v>
      </c>
      <c r="P26" s="156">
        <f t="shared" si="2"/>
        <v>1</v>
      </c>
    </row>
    <row r="27" spans="1:16" ht="11.25" x14ac:dyDescent="0.2">
      <c r="A27" s="147">
        <v>20</v>
      </c>
      <c r="B27" s="176" t="s">
        <v>86</v>
      </c>
      <c r="C27" s="148">
        <f>'Test 1'!K133</f>
        <v>0.45833333333333331</v>
      </c>
      <c r="D27" s="149">
        <f>'Test 2'!K133</f>
        <v>0.66666666666666663</v>
      </c>
      <c r="E27" s="150">
        <f>'Test 3'!K133</f>
        <v>0.625</v>
      </c>
      <c r="F27" s="151">
        <f t="shared" si="0"/>
        <v>0.5625</v>
      </c>
      <c r="G27" s="152">
        <f t="shared" si="1"/>
        <v>0.83333333333333326</v>
      </c>
      <c r="H27" s="153">
        <f>AVERAGE(LARGE(C27:E27,{1,2}))</f>
        <v>0.64583333333333326</v>
      </c>
      <c r="I27" s="177">
        <v>20</v>
      </c>
      <c r="J27" s="177">
        <v>3</v>
      </c>
      <c r="K27" s="154">
        <f t="shared" si="3"/>
        <v>17</v>
      </c>
      <c r="L27" s="179">
        <v>29</v>
      </c>
      <c r="M27" s="179">
        <v>1</v>
      </c>
      <c r="N27" s="155">
        <f t="shared" si="4"/>
        <v>28</v>
      </c>
      <c r="O27" s="155">
        <f>N27-K27</f>
        <v>11</v>
      </c>
      <c r="P27" s="156">
        <f t="shared" si="2"/>
        <v>1</v>
      </c>
    </row>
    <row r="28" spans="1:16" ht="11.25" x14ac:dyDescent="0.2">
      <c r="A28" s="147">
        <v>21</v>
      </c>
      <c r="B28" s="176" t="s">
        <v>87</v>
      </c>
      <c r="C28" s="148">
        <f>'Test 1'!E146</f>
        <v>0.79166666666666663</v>
      </c>
      <c r="D28" s="149">
        <f>'Test 2'!E146</f>
        <v>0.95833333333333337</v>
      </c>
      <c r="E28" s="150">
        <f>'Test 3'!E147</f>
        <v>1</v>
      </c>
      <c r="F28" s="151">
        <f t="shared" si="0"/>
        <v>0.875</v>
      </c>
      <c r="G28" s="152">
        <f t="shared" si="1"/>
        <v>0.97916666666666674</v>
      </c>
      <c r="H28" s="153">
        <f>AVERAGE(LARGE(C28:E28,{1,2}))</f>
        <v>0.97916666666666674</v>
      </c>
      <c r="I28" s="177">
        <v>34</v>
      </c>
      <c r="J28" s="177">
        <v>1</v>
      </c>
      <c r="K28" s="154">
        <f t="shared" si="3"/>
        <v>33</v>
      </c>
      <c r="L28" s="179">
        <v>55</v>
      </c>
      <c r="M28" s="179">
        <v>2</v>
      </c>
      <c r="N28" s="155">
        <f t="shared" si="4"/>
        <v>53</v>
      </c>
      <c r="O28" s="155">
        <f>N28-K28</f>
        <v>20</v>
      </c>
      <c r="P28" s="156">
        <f t="shared" si="2"/>
        <v>1</v>
      </c>
    </row>
    <row r="29" spans="1:16" ht="11.25" x14ac:dyDescent="0.2">
      <c r="A29" s="147">
        <v>22</v>
      </c>
      <c r="B29" s="176" t="s">
        <v>88</v>
      </c>
      <c r="C29" s="148">
        <f>'Test 1'!K146</f>
        <v>0.875</v>
      </c>
      <c r="D29" s="149">
        <f>'Test 2'!K146</f>
        <v>1</v>
      </c>
      <c r="E29" s="150">
        <f>'Test 3'!K147</f>
        <v>1</v>
      </c>
      <c r="F29" s="151">
        <f t="shared" si="0"/>
        <v>0.9375</v>
      </c>
      <c r="G29" s="152">
        <f t="shared" si="1"/>
        <v>1</v>
      </c>
      <c r="H29" s="153">
        <f>AVERAGE(LARGE(C29:E29,{1,2}))</f>
        <v>1</v>
      </c>
      <c r="I29" s="177">
        <v>25</v>
      </c>
      <c r="J29" s="177">
        <v>0</v>
      </c>
      <c r="K29" s="154">
        <f t="shared" si="3"/>
        <v>25</v>
      </c>
      <c r="L29" s="179">
        <v>38</v>
      </c>
      <c r="M29" s="179">
        <v>0</v>
      </c>
      <c r="N29" s="155">
        <f t="shared" si="4"/>
        <v>38</v>
      </c>
      <c r="O29" s="155">
        <f>N29-K29</f>
        <v>13</v>
      </c>
      <c r="P29" s="156">
        <f t="shared" si="2"/>
        <v>1</v>
      </c>
    </row>
    <row r="30" spans="1:16" ht="11.25" x14ac:dyDescent="0.2">
      <c r="A30" s="147">
        <v>23</v>
      </c>
      <c r="B30" s="176" t="s">
        <v>89</v>
      </c>
      <c r="C30" s="148">
        <f>'Test 1'!E160</f>
        <v>0.58333333333333337</v>
      </c>
      <c r="D30" s="149">
        <f>'Test 2'!E160</f>
        <v>0.91666666666666663</v>
      </c>
      <c r="E30" s="150">
        <f>'Test 3'!E161</f>
        <v>1</v>
      </c>
      <c r="F30" s="151">
        <f t="shared" si="0"/>
        <v>0.75</v>
      </c>
      <c r="G30" s="152">
        <f t="shared" si="1"/>
        <v>0.95833333333333326</v>
      </c>
      <c r="H30" s="153">
        <f>AVERAGE(LARGE(C30:E30,{1,2}))</f>
        <v>0.95833333333333326</v>
      </c>
      <c r="I30" s="177">
        <v>16</v>
      </c>
      <c r="J30" s="177">
        <v>6</v>
      </c>
      <c r="K30" s="154">
        <f t="shared" si="3"/>
        <v>10</v>
      </c>
      <c r="L30" s="179">
        <v>31</v>
      </c>
      <c r="M30" s="179">
        <v>4</v>
      </c>
      <c r="N30" s="155">
        <f t="shared" si="4"/>
        <v>27</v>
      </c>
      <c r="O30" s="155">
        <f>N30-K30</f>
        <v>17</v>
      </c>
      <c r="P30" s="156">
        <f t="shared" si="2"/>
        <v>1</v>
      </c>
    </row>
    <row r="31" spans="1:16" ht="11.25" x14ac:dyDescent="0.2">
      <c r="A31" s="147">
        <v>24</v>
      </c>
      <c r="B31" s="176" t="s">
        <v>90</v>
      </c>
      <c r="C31" s="148">
        <f>'Test 1'!K160</f>
        <v>0.45833333333333331</v>
      </c>
      <c r="D31" s="149">
        <f>'Test 2'!K160</f>
        <v>0.875</v>
      </c>
      <c r="E31" s="150">
        <f>'Test 3'!K161</f>
        <v>0.95833333333333337</v>
      </c>
      <c r="F31" s="151">
        <f t="shared" si="0"/>
        <v>0.66666666666666663</v>
      </c>
      <c r="G31" s="152">
        <f t="shared" si="1"/>
        <v>0.9375</v>
      </c>
      <c r="H31" s="153">
        <f>AVERAGE(LARGE(C31:E31,{1,2}))</f>
        <v>0.91666666666666674</v>
      </c>
      <c r="I31" s="177">
        <v>19</v>
      </c>
      <c r="J31" s="177">
        <v>0</v>
      </c>
      <c r="K31" s="154">
        <f t="shared" si="3"/>
        <v>19</v>
      </c>
      <c r="L31" s="179">
        <v>36</v>
      </c>
      <c r="M31" s="179">
        <v>4</v>
      </c>
      <c r="N31" s="155">
        <f t="shared" si="4"/>
        <v>32</v>
      </c>
      <c r="O31" s="155">
        <f>N31-K31</f>
        <v>13</v>
      </c>
      <c r="P31" s="156">
        <f t="shared" si="2"/>
        <v>1</v>
      </c>
    </row>
    <row r="32" spans="1:16" ht="11.25" x14ac:dyDescent="0.2">
      <c r="A32" s="147">
        <v>25</v>
      </c>
      <c r="B32" s="176" t="s">
        <v>91</v>
      </c>
      <c r="C32" s="148">
        <f>'Test 1'!E174</f>
        <v>0.75</v>
      </c>
      <c r="D32" s="149">
        <f>'Test 2'!E174</f>
        <v>0.79166666666666663</v>
      </c>
      <c r="E32" s="150">
        <f>'Test 3'!E175</f>
        <v>0.875</v>
      </c>
      <c r="F32" s="151">
        <f t="shared" si="0"/>
        <v>0.77083333333333326</v>
      </c>
      <c r="G32" s="152">
        <f t="shared" si="1"/>
        <v>0.89583333333333326</v>
      </c>
      <c r="H32" s="153">
        <f>AVERAGE(LARGE(C32:E32,{1,2}))</f>
        <v>0.83333333333333326</v>
      </c>
      <c r="I32" s="177">
        <v>25</v>
      </c>
      <c r="J32" s="177">
        <v>0</v>
      </c>
      <c r="K32" s="154">
        <f t="shared" si="3"/>
        <v>25</v>
      </c>
      <c r="L32" s="179">
        <v>44</v>
      </c>
      <c r="M32" s="179">
        <v>0</v>
      </c>
      <c r="N32" s="155">
        <f t="shared" si="4"/>
        <v>44</v>
      </c>
      <c r="O32" s="155">
        <f>N32-K32</f>
        <v>19</v>
      </c>
      <c r="P32" s="156">
        <f t="shared" si="2"/>
        <v>1</v>
      </c>
    </row>
    <row r="33" spans="1:18" ht="11.25" x14ac:dyDescent="0.2">
      <c r="A33" s="147">
        <v>26</v>
      </c>
      <c r="B33" s="176" t="s">
        <v>92</v>
      </c>
      <c r="C33" s="148">
        <f>'Test 1'!K174</f>
        <v>0.375</v>
      </c>
      <c r="D33" s="149">
        <f>'Test 2'!K174</f>
        <v>0.75</v>
      </c>
      <c r="E33" s="150">
        <f>'Test 3'!K175</f>
        <v>0.79166666666666663</v>
      </c>
      <c r="F33" s="151">
        <f t="shared" si="0"/>
        <v>0.5625</v>
      </c>
      <c r="G33" s="152">
        <f t="shared" si="1"/>
        <v>0.875</v>
      </c>
      <c r="H33" s="153">
        <f>AVERAGE(LARGE(C33:E33,{1,2}))</f>
        <v>0.77083333333333326</v>
      </c>
      <c r="I33" s="177">
        <v>17</v>
      </c>
      <c r="J33" s="177">
        <v>5</v>
      </c>
      <c r="K33" s="154">
        <f t="shared" si="3"/>
        <v>12</v>
      </c>
      <c r="L33" s="179">
        <v>27</v>
      </c>
      <c r="M33" s="179">
        <v>1</v>
      </c>
      <c r="N33" s="155">
        <f t="shared" si="4"/>
        <v>26</v>
      </c>
      <c r="O33" s="155">
        <f>N33-K33</f>
        <v>14</v>
      </c>
      <c r="P33" s="156">
        <f t="shared" si="2"/>
        <v>1</v>
      </c>
    </row>
    <row r="34" spans="1:18" ht="11.25" x14ac:dyDescent="0.2">
      <c r="A34" s="147">
        <v>27</v>
      </c>
      <c r="B34" s="176" t="s">
        <v>93</v>
      </c>
      <c r="C34" s="148">
        <f>'Test 1'!E188</f>
        <v>0.58333333333333337</v>
      </c>
      <c r="D34" s="149">
        <f>'Test 2'!E188</f>
        <v>0.625</v>
      </c>
      <c r="E34" s="150">
        <f>'Test 3'!E189</f>
        <v>0.79166666666666663</v>
      </c>
      <c r="F34" s="151">
        <f t="shared" si="0"/>
        <v>0.60416666666666674</v>
      </c>
      <c r="G34" s="152">
        <f t="shared" si="1"/>
        <v>0.8125</v>
      </c>
      <c r="H34" s="153">
        <f>AVERAGE(LARGE(C34:E34,{1,2}))</f>
        <v>0.70833333333333326</v>
      </c>
      <c r="I34" s="177">
        <v>21</v>
      </c>
      <c r="J34" s="177">
        <v>4</v>
      </c>
      <c r="K34" s="154">
        <f t="shared" si="3"/>
        <v>17</v>
      </c>
      <c r="L34" s="179">
        <v>28</v>
      </c>
      <c r="M34" s="179">
        <v>2</v>
      </c>
      <c r="N34" s="155">
        <f t="shared" si="4"/>
        <v>26</v>
      </c>
      <c r="O34" s="155">
        <f>N34-K34</f>
        <v>9</v>
      </c>
      <c r="P34" s="156">
        <f t="shared" si="2"/>
        <v>0.96</v>
      </c>
    </row>
    <row r="35" spans="1:18" ht="11.25" x14ac:dyDescent="0.2">
      <c r="A35" s="147">
        <v>28</v>
      </c>
      <c r="B35" s="176" t="s">
        <v>94</v>
      </c>
      <c r="C35" s="148">
        <f>'Test 1'!K188</f>
        <v>0.625</v>
      </c>
      <c r="D35" s="149">
        <f>'Test 2'!K188</f>
        <v>0.66666666666666663</v>
      </c>
      <c r="E35" s="150">
        <f>'Test 3'!K189</f>
        <v>0.75</v>
      </c>
      <c r="F35" s="151">
        <f t="shared" si="0"/>
        <v>0.64583333333333326</v>
      </c>
      <c r="G35" s="152">
        <f t="shared" si="1"/>
        <v>0.83333333333333326</v>
      </c>
      <c r="H35" s="153">
        <f>AVERAGE(LARGE(C35:E35,{1,2}))</f>
        <v>0.70833333333333326</v>
      </c>
      <c r="I35" s="177">
        <v>22</v>
      </c>
      <c r="J35" s="177">
        <v>0</v>
      </c>
      <c r="K35" s="154">
        <f t="shared" si="3"/>
        <v>22</v>
      </c>
      <c r="L35" s="179">
        <v>30</v>
      </c>
      <c r="M35" s="179">
        <v>1</v>
      </c>
      <c r="N35" s="155">
        <f t="shared" si="4"/>
        <v>29</v>
      </c>
      <c r="O35" s="155">
        <f>N35-K35</f>
        <v>7</v>
      </c>
      <c r="P35" s="156">
        <f t="shared" si="2"/>
        <v>0.87999999999999989</v>
      </c>
    </row>
    <row r="36" spans="1:18" ht="11.25" x14ac:dyDescent="0.2">
      <c r="A36" s="147">
        <v>29</v>
      </c>
      <c r="B36" s="176" t="s">
        <v>95</v>
      </c>
      <c r="C36" s="148">
        <f>'Test 1'!E202</f>
        <v>0.66666666666666663</v>
      </c>
      <c r="D36" s="149">
        <f>'Test 2'!E202</f>
        <v>1</v>
      </c>
      <c r="E36" s="150">
        <f>'Test 3'!E203</f>
        <v>1</v>
      </c>
      <c r="F36" s="151">
        <f t="shared" si="0"/>
        <v>0.83333333333333326</v>
      </c>
      <c r="G36" s="152">
        <f t="shared" si="1"/>
        <v>1</v>
      </c>
      <c r="H36" s="153">
        <f>AVERAGE(LARGE(C36:E36,{1,2}))</f>
        <v>1</v>
      </c>
      <c r="I36" s="177">
        <v>36</v>
      </c>
      <c r="J36" s="177">
        <v>2</v>
      </c>
      <c r="K36" s="154">
        <f t="shared" si="3"/>
        <v>34</v>
      </c>
      <c r="L36" s="179">
        <v>59</v>
      </c>
      <c r="M36" s="179">
        <v>1</v>
      </c>
      <c r="N36" s="155">
        <f t="shared" si="4"/>
        <v>58</v>
      </c>
      <c r="O36" s="155">
        <f>N36-K36</f>
        <v>24</v>
      </c>
      <c r="P36" s="156">
        <f t="shared" si="2"/>
        <v>1</v>
      </c>
    </row>
    <row r="37" spans="1:18" ht="11.25" x14ac:dyDescent="0.2">
      <c r="A37" s="147">
        <v>30</v>
      </c>
      <c r="B37" s="176" t="s">
        <v>96</v>
      </c>
      <c r="C37" s="148">
        <f>'Test 1'!K202</f>
        <v>0.45833333333333331</v>
      </c>
      <c r="D37" s="149">
        <f>'Test 2'!K202</f>
        <v>0.83333333333333337</v>
      </c>
      <c r="E37" s="150">
        <f>'Test 3'!K203</f>
        <v>0.66666666666666663</v>
      </c>
      <c r="F37" s="151">
        <f t="shared" si="0"/>
        <v>0.64583333333333337</v>
      </c>
      <c r="G37" s="152">
        <f t="shared" si="1"/>
        <v>0.91666666666666674</v>
      </c>
      <c r="H37" s="153">
        <f>AVERAGE(LARGE(C37:E37,{1,2}))</f>
        <v>0.75</v>
      </c>
      <c r="I37" s="177">
        <v>17</v>
      </c>
      <c r="J37" s="177">
        <v>2</v>
      </c>
      <c r="K37" s="154">
        <f t="shared" si="3"/>
        <v>15</v>
      </c>
      <c r="L37" s="179">
        <v>26</v>
      </c>
      <c r="M37" s="179">
        <v>0</v>
      </c>
      <c r="N37" s="155">
        <f t="shared" si="4"/>
        <v>26</v>
      </c>
      <c r="O37" s="155">
        <f>N37-K37</f>
        <v>11</v>
      </c>
      <c r="P37" s="156">
        <f t="shared" si="2"/>
        <v>1</v>
      </c>
    </row>
    <row r="38" spans="1:18" ht="11.25" x14ac:dyDescent="0.2">
      <c r="A38" s="147">
        <v>31</v>
      </c>
      <c r="B38" s="176" t="s">
        <v>97</v>
      </c>
      <c r="C38" s="148">
        <f>'Test 1'!E215</f>
        <v>0.54166666666666663</v>
      </c>
      <c r="D38" s="149">
        <f>'Test 2'!E215</f>
        <v>0.58333333333333337</v>
      </c>
      <c r="E38" s="150">
        <f>'Test 3'!E217</f>
        <v>0.875</v>
      </c>
      <c r="F38" s="151">
        <f t="shared" si="0"/>
        <v>0.5625</v>
      </c>
      <c r="G38" s="152">
        <f t="shared" si="1"/>
        <v>0.79166666666666674</v>
      </c>
      <c r="H38" s="153">
        <f>AVERAGE(LARGE(C38:E38,{1,2}))</f>
        <v>0.72916666666666674</v>
      </c>
      <c r="I38" s="177">
        <v>18</v>
      </c>
      <c r="J38" s="177">
        <v>3</v>
      </c>
      <c r="K38" s="154">
        <f t="shared" si="3"/>
        <v>15</v>
      </c>
      <c r="L38" s="179">
        <v>35</v>
      </c>
      <c r="M38" s="179">
        <v>0</v>
      </c>
      <c r="N38" s="155">
        <f t="shared" si="4"/>
        <v>35</v>
      </c>
      <c r="O38" s="155">
        <f>N38-K38</f>
        <v>20</v>
      </c>
      <c r="P38" s="156">
        <f t="shared" si="2"/>
        <v>1</v>
      </c>
    </row>
    <row r="39" spans="1:18" ht="11.25" x14ac:dyDescent="0.2">
      <c r="A39" s="147">
        <v>32</v>
      </c>
      <c r="B39" s="176" t="s">
        <v>98</v>
      </c>
      <c r="C39" s="148">
        <f>'Test 1'!K215</f>
        <v>0.66666666666666663</v>
      </c>
      <c r="D39" s="149">
        <f>'Test 2'!K215</f>
        <v>0.70833333333333337</v>
      </c>
      <c r="E39" s="150">
        <f>'Test 3'!K217</f>
        <v>0.83333333333333337</v>
      </c>
      <c r="F39" s="151">
        <f t="shared" si="0"/>
        <v>0.6875</v>
      </c>
      <c r="G39" s="152">
        <f t="shared" si="1"/>
        <v>0.85416666666666674</v>
      </c>
      <c r="H39" s="153">
        <f>AVERAGE(LARGE(C39:E39,{1,2}))</f>
        <v>0.77083333333333337</v>
      </c>
      <c r="I39" s="178">
        <v>23</v>
      </c>
      <c r="J39" s="178">
        <v>3</v>
      </c>
      <c r="K39" s="154">
        <f t="shared" si="3"/>
        <v>20</v>
      </c>
      <c r="L39" s="179">
        <v>29</v>
      </c>
      <c r="M39" s="179">
        <v>2</v>
      </c>
      <c r="N39" s="155">
        <f t="shared" si="4"/>
        <v>27</v>
      </c>
      <c r="O39" s="155">
        <f>N39-K39</f>
        <v>7</v>
      </c>
      <c r="P39" s="156">
        <f t="shared" si="2"/>
        <v>0.87999999999999989</v>
      </c>
    </row>
    <row r="40" spans="1:18" ht="11.25" x14ac:dyDescent="0.2">
      <c r="A40" s="147">
        <v>33</v>
      </c>
      <c r="B40" s="176"/>
      <c r="C40" s="148">
        <f>'Test 1'!E229</f>
        <v>0</v>
      </c>
      <c r="D40" s="149">
        <f>'Test 2'!E229</f>
        <v>0</v>
      </c>
      <c r="E40" s="150">
        <f>'Test 3'!E231</f>
        <v>0</v>
      </c>
      <c r="F40" s="151">
        <f t="shared" si="0"/>
        <v>0</v>
      </c>
      <c r="G40" s="152">
        <f t="shared" si="1"/>
        <v>0.5</v>
      </c>
      <c r="H40" s="153">
        <f>AVERAGE(LARGE(C40:E40,{1,2}))</f>
        <v>0</v>
      </c>
      <c r="I40" s="178"/>
      <c r="J40" s="178"/>
      <c r="K40" s="154">
        <f t="shared" si="3"/>
        <v>0</v>
      </c>
      <c r="L40" s="179"/>
      <c r="M40" s="179"/>
      <c r="N40" s="155">
        <f t="shared" si="4"/>
        <v>0</v>
      </c>
      <c r="O40" s="155">
        <f>N40-K40</f>
        <v>0</v>
      </c>
      <c r="P40" s="156">
        <f t="shared" si="2"/>
        <v>0.59999999999999964</v>
      </c>
    </row>
    <row r="41" spans="1:18" ht="11.25" x14ac:dyDescent="0.2">
      <c r="A41" s="147">
        <v>34</v>
      </c>
      <c r="B41" s="176"/>
      <c r="C41" s="148">
        <f>'Test 1'!K229</f>
        <v>0</v>
      </c>
      <c r="D41" s="149">
        <f>'Test 2'!K229</f>
        <v>0</v>
      </c>
      <c r="E41" s="150">
        <f>'Test 3'!K231</f>
        <v>0</v>
      </c>
      <c r="F41" s="151">
        <f t="shared" si="0"/>
        <v>0</v>
      </c>
      <c r="G41" s="152">
        <f t="shared" si="1"/>
        <v>0.5</v>
      </c>
      <c r="H41" s="153">
        <f>AVERAGE(LARGE(C41:E41,{1,2}))</f>
        <v>0</v>
      </c>
      <c r="I41" s="178"/>
      <c r="J41" s="178"/>
      <c r="K41" s="154">
        <f t="shared" si="3"/>
        <v>0</v>
      </c>
      <c r="L41" s="179"/>
      <c r="M41" s="179"/>
      <c r="N41" s="155">
        <f t="shared" si="4"/>
        <v>0</v>
      </c>
      <c r="O41" s="155">
        <f>N41-K41</f>
        <v>0</v>
      </c>
      <c r="P41" s="156">
        <f t="shared" si="2"/>
        <v>0.59999999999999964</v>
      </c>
    </row>
    <row r="42" spans="1:18" ht="11.25" x14ac:dyDescent="0.2">
      <c r="A42" s="147">
        <v>35</v>
      </c>
      <c r="B42" s="176"/>
      <c r="C42" s="148">
        <f>'Test 1'!E243</f>
        <v>0</v>
      </c>
      <c r="D42" s="149">
        <f>'Test 2'!E243</f>
        <v>0</v>
      </c>
      <c r="E42" s="150">
        <f>'Test 3'!E245</f>
        <v>0</v>
      </c>
      <c r="F42" s="151">
        <f t="shared" si="0"/>
        <v>0</v>
      </c>
      <c r="G42" s="152">
        <f t="shared" si="1"/>
        <v>0.5</v>
      </c>
      <c r="H42" s="153">
        <f>AVERAGE(LARGE(C42:E42,{1,2}))</f>
        <v>0</v>
      </c>
      <c r="I42" s="178"/>
      <c r="J42" s="178"/>
      <c r="K42" s="154">
        <f t="shared" si="3"/>
        <v>0</v>
      </c>
      <c r="L42" s="179"/>
      <c r="M42" s="179"/>
      <c r="N42" s="155">
        <f t="shared" si="4"/>
        <v>0</v>
      </c>
      <c r="O42" s="155">
        <f>N42-K42</f>
        <v>0</v>
      </c>
      <c r="P42" s="156">
        <f t="shared" si="2"/>
        <v>0.59999999999999964</v>
      </c>
    </row>
    <row r="43" spans="1:18" ht="11.25" x14ac:dyDescent="0.2">
      <c r="A43" s="147">
        <v>36</v>
      </c>
      <c r="B43" s="176"/>
      <c r="C43" s="148">
        <f>'Test 1'!K243</f>
        <v>0</v>
      </c>
      <c r="D43" s="149">
        <f>'Test 2'!K260</f>
        <v>0</v>
      </c>
      <c r="E43" s="150">
        <f>'Test 3'!K245</f>
        <v>0</v>
      </c>
      <c r="F43" s="151">
        <f t="shared" si="0"/>
        <v>0</v>
      </c>
      <c r="G43" s="152">
        <f t="shared" si="1"/>
        <v>0.5</v>
      </c>
      <c r="H43" s="153">
        <f>AVERAGE(LARGE(C43:E43,{1,2}))</f>
        <v>0</v>
      </c>
      <c r="I43" s="178"/>
      <c r="J43" s="178"/>
      <c r="K43" s="154">
        <f>I43-J43</f>
        <v>0</v>
      </c>
      <c r="L43" s="179"/>
      <c r="M43" s="179"/>
      <c r="N43" s="155">
        <f t="shared" si="4"/>
        <v>0</v>
      </c>
      <c r="O43" s="155">
        <f>N43-K43</f>
        <v>0</v>
      </c>
      <c r="P43" s="156">
        <f t="shared" si="2"/>
        <v>0.59999999999999964</v>
      </c>
    </row>
    <row r="44" spans="1:18" ht="11.25" x14ac:dyDescent="0.2">
      <c r="A44" s="147"/>
      <c r="B44" s="158" t="s">
        <v>21</v>
      </c>
      <c r="C44" s="159">
        <f>AVERAGE(C8:C43)</f>
        <v>0.54398148148148151</v>
      </c>
      <c r="D44" s="160">
        <f>AVERAGE(D8:D43)</f>
        <v>0.70254629629629628</v>
      </c>
      <c r="E44" s="161">
        <f>AVERAGE(E8:E43)</f>
        <v>0.75578703703703698</v>
      </c>
      <c r="F44" s="162">
        <f t="shared" ref="F44:H44" si="5">AVERAGE(F8:F43)</f>
        <v>0.62326388888888884</v>
      </c>
      <c r="G44" s="163">
        <f t="shared" si="5"/>
        <v>0.85416666666666663</v>
      </c>
      <c r="H44" s="164">
        <f t="shared" si="5"/>
        <v>0.73263888888888884</v>
      </c>
      <c r="I44" s="165">
        <f>AVERAGE(I8:I43)</f>
        <v>20.40625</v>
      </c>
      <c r="J44" s="165">
        <f>AVERAGE(J8:J43)</f>
        <v>2.65625</v>
      </c>
      <c r="K44" s="165">
        <f>AVERAGE(K8:K43)</f>
        <v>15.777777777777779</v>
      </c>
      <c r="L44" s="166">
        <f>AVERAGE(L8:L43)</f>
        <v>34.09375</v>
      </c>
      <c r="M44" s="166">
        <f>AVERAGE(M8:M43)</f>
        <v>1.71875</v>
      </c>
      <c r="N44" s="166">
        <f>AVERAGE(N8:N43)</f>
        <v>28.777777777777779</v>
      </c>
      <c r="O44" s="166"/>
      <c r="P44" s="167">
        <f>AVERAGE(P8:P43)</f>
        <v>0.9455555555555557</v>
      </c>
      <c r="Q44" s="168"/>
      <c r="R44" s="168"/>
    </row>
    <row r="45" spans="1:18" ht="12.75" x14ac:dyDescent="0.2">
      <c r="B45" s="184"/>
      <c r="C45" s="184"/>
      <c r="D45" s="184"/>
      <c r="E45" s="184"/>
      <c r="F45" s="184"/>
      <c r="G45" s="184"/>
      <c r="H45" s="184"/>
      <c r="L45" s="170"/>
      <c r="M45" s="170"/>
      <c r="N45" s="170"/>
      <c r="O45" s="170"/>
      <c r="P45" s="171"/>
      <c r="Q45" s="172"/>
      <c r="R45" s="172"/>
    </row>
    <row r="46" spans="1:18" ht="12.75" x14ac:dyDescent="0.2">
      <c r="L46" s="170"/>
      <c r="M46" s="170"/>
      <c r="N46" s="170"/>
      <c r="O46" s="170"/>
      <c r="P46" s="173"/>
      <c r="Q46" s="172"/>
      <c r="R46" s="172"/>
    </row>
    <row r="47" spans="1:18" ht="12.75" x14ac:dyDescent="0.2">
      <c r="L47" s="170"/>
      <c r="M47" s="170"/>
      <c r="N47" s="170"/>
      <c r="O47" s="170"/>
      <c r="P47" s="173"/>
      <c r="Q47" s="172"/>
      <c r="R47" s="172"/>
    </row>
    <row r="48" spans="1:18" ht="12.75" x14ac:dyDescent="0.2">
      <c r="L48" s="170"/>
      <c r="M48" s="170"/>
      <c r="N48" s="170"/>
      <c r="O48" s="170"/>
      <c r="P48" s="173"/>
      <c r="Q48" s="172"/>
      <c r="R48" s="172"/>
    </row>
    <row r="49" spans="5:18" ht="12.75" x14ac:dyDescent="0.2">
      <c r="L49" s="170"/>
      <c r="M49" s="170"/>
      <c r="N49" s="170"/>
      <c r="O49" s="170"/>
      <c r="P49" s="170"/>
      <c r="Q49" s="172"/>
      <c r="R49" s="172"/>
    </row>
    <row r="51" spans="5:18" x14ac:dyDescent="0.2">
      <c r="E51" s="174"/>
    </row>
  </sheetData>
  <sheetProtection sheet="1" objects="1" scenarios="1" selectLockedCells="1"/>
  <sortState ref="B2:B37">
    <sortCondition ref="B2"/>
  </sortState>
  <mergeCells count="3">
    <mergeCell ref="B45:H45"/>
    <mergeCell ref="L2:O2"/>
    <mergeCell ref="A1:P1"/>
  </mergeCells>
  <phoneticPr fontId="7" type="noConversion"/>
  <pageMargins left="0.75" right="0.5" top="0.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workbookViewId="0">
      <selection activeCell="D11" sqref="D11"/>
    </sheetView>
  </sheetViews>
  <sheetFormatPr defaultColWidth="8.85546875" defaultRowHeight="11.25" x14ac:dyDescent="0.2"/>
  <cols>
    <col min="1" max="1" width="3" style="13" bestFit="1" customWidth="1"/>
    <col min="2" max="2" width="16.85546875" style="13" customWidth="1"/>
    <col min="3" max="6" width="5.7109375" style="40" customWidth="1"/>
    <col min="7" max="7" width="7.85546875" style="39" customWidth="1"/>
    <col min="8" max="8" width="1.140625" style="39" customWidth="1"/>
    <col min="9" max="11" width="9.140625" style="13"/>
    <col min="12" max="12" width="3.28515625" style="13" customWidth="1"/>
    <col min="13" max="16384" width="8.85546875" style="13"/>
  </cols>
  <sheetData>
    <row r="1" spans="1:17" ht="24" thickBot="1" x14ac:dyDescent="0.4">
      <c r="A1" s="105"/>
      <c r="B1" s="50"/>
      <c r="C1" s="189" t="s">
        <v>49</v>
      </c>
      <c r="D1" s="189"/>
      <c r="E1" s="189"/>
      <c r="F1" s="189"/>
      <c r="G1" s="190"/>
      <c r="H1" s="71"/>
      <c r="I1" s="186" t="s">
        <v>50</v>
      </c>
      <c r="J1" s="187"/>
      <c r="K1" s="188"/>
      <c r="L1" s="96"/>
    </row>
    <row r="2" spans="1:17" ht="39" customHeight="1" x14ac:dyDescent="0.2">
      <c r="A2" s="106"/>
      <c r="B2" s="107"/>
      <c r="C2" s="97" t="s">
        <v>41</v>
      </c>
      <c r="D2" s="98" t="s">
        <v>42</v>
      </c>
      <c r="E2" s="99" t="s">
        <v>43</v>
      </c>
      <c r="F2" s="100" t="s">
        <v>46</v>
      </c>
      <c r="G2" s="101" t="s">
        <v>28</v>
      </c>
      <c r="H2" s="74"/>
      <c r="I2" s="102" t="s">
        <v>44</v>
      </c>
      <c r="J2" s="103" t="s">
        <v>27</v>
      </c>
      <c r="K2" s="104" t="s">
        <v>28</v>
      </c>
      <c r="L2" s="39"/>
    </row>
    <row r="3" spans="1:17" x14ac:dyDescent="0.2">
      <c r="A3" s="55">
        <v>1</v>
      </c>
      <c r="B3" s="75" t="str">
        <f>'Score Entry'!B8</f>
        <v>Harris, Joanna</v>
      </c>
      <c r="C3" s="115">
        <f>ABS('Test 1'!$E$6)</f>
        <v>1</v>
      </c>
      <c r="D3" s="116">
        <f>ABS('Test 2'!$E$6)</f>
        <v>3</v>
      </c>
      <c r="E3" s="117">
        <f>ABS('Test 3'!$E$6)</f>
        <v>4</v>
      </c>
      <c r="F3" s="72">
        <f>E3-C3</f>
        <v>3</v>
      </c>
      <c r="G3" s="52" t="str">
        <f>IF(F3&gt;=1,"P",IF(F3&lt;1,"NP",IF(C3,E3=4,"P")))</f>
        <v>P</v>
      </c>
      <c r="H3" s="57"/>
      <c r="I3" s="37">
        <f>'Score Entry'!N8-'Score Entry'!K8</f>
        <v>9</v>
      </c>
      <c r="J3" s="51" t="str">
        <f t="shared" ref="J3:J34" si="0">VLOOKUP(I3,Scale2,2,FALSE)</f>
        <v>NP</v>
      </c>
      <c r="K3" s="52" t="str">
        <f t="shared" ref="K3:K34" si="1">IF(I3&lt;=$M$34,"NP",IF(I3&gt;=$M$33,"P"))</f>
        <v>NP</v>
      </c>
      <c r="M3" s="199" t="s">
        <v>48</v>
      </c>
      <c r="N3" s="199"/>
    </row>
    <row r="4" spans="1:17" x14ac:dyDescent="0.2">
      <c r="A4" s="55">
        <v>2</v>
      </c>
      <c r="B4" s="75" t="str">
        <f>'Score Entry'!B9</f>
        <v>Smith, Grayson</v>
      </c>
      <c r="C4" s="115">
        <f>ABS('Test 1'!$E$6)</f>
        <v>1</v>
      </c>
      <c r="D4" s="116">
        <f>ABS('Test 2'!K6)</f>
        <v>2</v>
      </c>
      <c r="E4" s="117">
        <f>ABS('Test 3'!K6)</f>
        <v>4</v>
      </c>
      <c r="F4" s="72">
        <f t="shared" ref="F4:F34" si="2">E4-C4</f>
        <v>3</v>
      </c>
      <c r="G4" s="52" t="str">
        <f t="shared" ref="G4:G34" si="3">IF(F4&gt;=1,"P",IF(F4&lt;1,"NP",IF(C4,E4=4,"P")))</f>
        <v>P</v>
      </c>
      <c r="H4" s="57"/>
      <c r="I4" s="37">
        <f>'Score Entry'!N9-'Score Entry'!K9</f>
        <v>11</v>
      </c>
      <c r="J4" s="51" t="str">
        <f t="shared" si="0"/>
        <v>LOW</v>
      </c>
      <c r="K4" s="52" t="str">
        <f t="shared" si="1"/>
        <v>P</v>
      </c>
      <c r="M4" s="14">
        <v>3</v>
      </c>
      <c r="N4" s="15" t="s">
        <v>30</v>
      </c>
      <c r="P4" s="108"/>
    </row>
    <row r="5" spans="1:17" x14ac:dyDescent="0.2">
      <c r="A5" s="55">
        <v>3</v>
      </c>
      <c r="B5" s="75" t="str">
        <f>'Score Entry'!B10</f>
        <v>Williams, Terrence</v>
      </c>
      <c r="C5" s="115">
        <f>ABS('Test 1'!E20)</f>
        <v>2</v>
      </c>
      <c r="D5" s="116">
        <f>'Test 2'!E20</f>
        <v>3</v>
      </c>
      <c r="E5" s="117">
        <f>ABS('Test 3'!E20)</f>
        <v>4</v>
      </c>
      <c r="F5" s="72">
        <f t="shared" si="2"/>
        <v>2</v>
      </c>
      <c r="G5" s="52" t="str">
        <f t="shared" si="3"/>
        <v>P</v>
      </c>
      <c r="H5" s="57"/>
      <c r="I5" s="37">
        <f>'Score Entry'!N10-'Score Entry'!K10</f>
        <v>11</v>
      </c>
      <c r="J5" s="51" t="str">
        <f t="shared" si="0"/>
        <v>LOW</v>
      </c>
      <c r="K5" s="52" t="str">
        <f t="shared" si="1"/>
        <v>P</v>
      </c>
      <c r="M5" s="14">
        <v>2</v>
      </c>
      <c r="N5" s="15" t="s">
        <v>31</v>
      </c>
    </row>
    <row r="6" spans="1:17" x14ac:dyDescent="0.2">
      <c r="A6" s="55">
        <v>4</v>
      </c>
      <c r="B6" s="75" t="str">
        <f>'Score Entry'!B11</f>
        <v>Grantham, Marina</v>
      </c>
      <c r="C6" s="115">
        <f>ABS('Test 1'!K20)</f>
        <v>3</v>
      </c>
      <c r="D6" s="116">
        <f>'Test 2'!K20</f>
        <v>3</v>
      </c>
      <c r="E6" s="117">
        <f>ABS('Test 3'!K20)</f>
        <v>3</v>
      </c>
      <c r="F6" s="72">
        <f t="shared" si="2"/>
        <v>0</v>
      </c>
      <c r="G6" s="52" t="str">
        <f t="shared" si="3"/>
        <v>NP</v>
      </c>
      <c r="H6" s="57"/>
      <c r="I6" s="37">
        <f>'Score Entry'!N11-'Score Entry'!K11</f>
        <v>21</v>
      </c>
      <c r="J6" s="51" t="str">
        <f t="shared" si="0"/>
        <v>HIGH</v>
      </c>
      <c r="K6" s="52" t="str">
        <f t="shared" si="1"/>
        <v>P</v>
      </c>
      <c r="M6" s="14">
        <v>1</v>
      </c>
      <c r="N6" s="15" t="s">
        <v>32</v>
      </c>
    </row>
    <row r="7" spans="1:17" x14ac:dyDescent="0.2">
      <c r="A7" s="55">
        <v>5</v>
      </c>
      <c r="B7" s="75" t="str">
        <f>'Score Entry'!B12</f>
        <v>James, Heidi</v>
      </c>
      <c r="C7" s="115">
        <f>'Test 1'!E34</f>
        <v>2</v>
      </c>
      <c r="D7" s="116">
        <f>'Test 2'!E34</f>
        <v>2</v>
      </c>
      <c r="E7" s="117">
        <f>'Test 3'!E34</f>
        <v>3</v>
      </c>
      <c r="F7" s="72">
        <f t="shared" si="2"/>
        <v>1</v>
      </c>
      <c r="G7" s="52" t="str">
        <f t="shared" si="3"/>
        <v>P</v>
      </c>
      <c r="H7" s="57"/>
      <c r="I7" s="37">
        <f>'Score Entry'!N12-'Score Entry'!K12</f>
        <v>12</v>
      </c>
      <c r="J7" s="51" t="str">
        <f t="shared" si="0"/>
        <v>LOW</v>
      </c>
      <c r="K7" s="52" t="str">
        <f t="shared" si="1"/>
        <v>P</v>
      </c>
      <c r="M7" s="14">
        <v>0</v>
      </c>
      <c r="N7" s="15" t="s">
        <v>29</v>
      </c>
    </row>
    <row r="8" spans="1:17" x14ac:dyDescent="0.2">
      <c r="A8" s="55">
        <v>6</v>
      </c>
      <c r="B8" s="75" t="str">
        <f>'Score Entry'!B13</f>
        <v>Lewis, Garrett</v>
      </c>
      <c r="C8" s="115">
        <f>'Test 1'!K34</f>
        <v>2</v>
      </c>
      <c r="D8" s="116">
        <f>'Test 2'!K34</f>
        <v>1</v>
      </c>
      <c r="E8" s="117">
        <f>'Test 3'!K34</f>
        <v>1</v>
      </c>
      <c r="F8" s="72">
        <f t="shared" si="2"/>
        <v>-1</v>
      </c>
      <c r="G8" s="52" t="str">
        <f t="shared" si="3"/>
        <v>NP</v>
      </c>
      <c r="H8" s="57"/>
      <c r="I8" s="37">
        <f>'Score Entry'!N13-'Score Entry'!K13</f>
        <v>14</v>
      </c>
      <c r="J8" s="51" t="str">
        <f t="shared" si="0"/>
        <v>MED</v>
      </c>
      <c r="K8" s="52" t="str">
        <f t="shared" si="1"/>
        <v>P</v>
      </c>
      <c r="M8" s="14">
        <v>-1</v>
      </c>
      <c r="N8" s="15" t="s">
        <v>29</v>
      </c>
    </row>
    <row r="9" spans="1:17" x14ac:dyDescent="0.2">
      <c r="A9" s="55">
        <v>7</v>
      </c>
      <c r="B9" s="75" t="str">
        <f>'Score Entry'!B14</f>
        <v>Winslow, Tenille</v>
      </c>
      <c r="C9" s="115">
        <f>'Test 1'!E48</f>
        <v>2</v>
      </c>
      <c r="D9" s="116">
        <f>'Test 2'!E48</f>
        <v>3</v>
      </c>
      <c r="E9" s="117">
        <f>'Test 3'!E48</f>
        <v>4</v>
      </c>
      <c r="F9" s="72">
        <f t="shared" si="2"/>
        <v>2</v>
      </c>
      <c r="G9" s="52" t="str">
        <f t="shared" si="3"/>
        <v>P</v>
      </c>
      <c r="H9" s="57"/>
      <c r="I9" s="37">
        <f>'Score Entry'!N14-'Score Entry'!K14</f>
        <v>12</v>
      </c>
      <c r="J9" s="51" t="str">
        <f t="shared" si="0"/>
        <v>LOW</v>
      </c>
      <c r="K9" s="52" t="str">
        <f t="shared" si="1"/>
        <v>P</v>
      </c>
      <c r="M9" s="14">
        <v>-2</v>
      </c>
      <c r="N9" s="15" t="s">
        <v>29</v>
      </c>
    </row>
    <row r="10" spans="1:17" x14ac:dyDescent="0.2">
      <c r="A10" s="55">
        <v>8</v>
      </c>
      <c r="B10" s="75" t="str">
        <f>'Score Entry'!B15</f>
        <v>Desmond, Daphne</v>
      </c>
      <c r="C10" s="115">
        <f>'Test 1'!K48</f>
        <v>2</v>
      </c>
      <c r="D10" s="116">
        <f>'Test 2'!K48</f>
        <v>2</v>
      </c>
      <c r="E10" s="117">
        <f>'Test 3'!K48</f>
        <v>1</v>
      </c>
      <c r="F10" s="72">
        <f t="shared" si="2"/>
        <v>-1</v>
      </c>
      <c r="G10" s="52" t="str">
        <f t="shared" si="3"/>
        <v>NP</v>
      </c>
      <c r="H10" s="57"/>
      <c r="I10" s="37">
        <f>'Score Entry'!N15-'Score Entry'!K15</f>
        <v>13</v>
      </c>
      <c r="J10" s="51" t="str">
        <f t="shared" si="0"/>
        <v>MED</v>
      </c>
      <c r="K10" s="52" t="str">
        <f t="shared" si="1"/>
        <v>P</v>
      </c>
      <c r="M10" s="200" t="s">
        <v>52</v>
      </c>
      <c r="N10" s="201"/>
    </row>
    <row r="11" spans="1:17" x14ac:dyDescent="0.2">
      <c r="A11" s="55">
        <v>9</v>
      </c>
      <c r="B11" s="75" t="str">
        <f>'Score Entry'!B16</f>
        <v>Christensen, Heather</v>
      </c>
      <c r="C11" s="115">
        <f>'Test 1'!E62</f>
        <v>2</v>
      </c>
      <c r="D11" s="116">
        <f>'Test 2'!E62</f>
        <v>3</v>
      </c>
      <c r="E11" s="117">
        <f>'Test 3'!E62</f>
        <v>4</v>
      </c>
      <c r="F11" s="72">
        <f t="shared" si="2"/>
        <v>2</v>
      </c>
      <c r="G11" s="52" t="str">
        <f t="shared" si="3"/>
        <v>P</v>
      </c>
      <c r="H11" s="57"/>
      <c r="I11" s="37">
        <f>'Score Entry'!N16-'Score Entry'!K16</f>
        <v>15</v>
      </c>
      <c r="J11" s="51" t="str">
        <f t="shared" si="0"/>
        <v>MED</v>
      </c>
      <c r="K11" s="52" t="str">
        <f t="shared" si="1"/>
        <v>P</v>
      </c>
      <c r="M11" s="14">
        <f t="shared" ref="M11:M32" si="4">M12+1</f>
        <v>32</v>
      </c>
      <c r="N11" s="15" t="s">
        <v>30</v>
      </c>
    </row>
    <row r="12" spans="1:17" x14ac:dyDescent="0.2">
      <c r="A12" s="55">
        <v>10</v>
      </c>
      <c r="B12" s="75" t="str">
        <f>'Score Entry'!B17</f>
        <v>Villalobos, Chris</v>
      </c>
      <c r="C12" s="115">
        <f>'Test 1'!K62</f>
        <v>2</v>
      </c>
      <c r="D12" s="116">
        <f>'Test 2'!K62</f>
        <v>3</v>
      </c>
      <c r="E12" s="117">
        <f>'Test 3'!K62</f>
        <v>3</v>
      </c>
      <c r="F12" s="72">
        <f t="shared" si="2"/>
        <v>1</v>
      </c>
      <c r="G12" s="52" t="str">
        <f t="shared" si="3"/>
        <v>P</v>
      </c>
      <c r="H12" s="57"/>
      <c r="I12" s="37">
        <f>'Score Entry'!N17-'Score Entry'!K17</f>
        <v>13</v>
      </c>
      <c r="J12" s="51" t="str">
        <f t="shared" si="0"/>
        <v>MED</v>
      </c>
      <c r="K12" s="52" t="str">
        <f t="shared" si="1"/>
        <v>P</v>
      </c>
      <c r="M12" s="14">
        <f t="shared" si="4"/>
        <v>31</v>
      </c>
      <c r="N12" s="15" t="s">
        <v>30</v>
      </c>
    </row>
    <row r="13" spans="1:17" x14ac:dyDescent="0.2">
      <c r="A13" s="55">
        <v>11</v>
      </c>
      <c r="B13" s="75" t="str">
        <f>'Score Entry'!B18</f>
        <v>Gonzales, Rick</v>
      </c>
      <c r="C13" s="115">
        <f>'Test 1'!E75</f>
        <v>3</v>
      </c>
      <c r="D13" s="116">
        <f>'Test 2'!E75</f>
        <v>4</v>
      </c>
      <c r="E13" s="117">
        <f>'Test 3'!E76</f>
        <v>4</v>
      </c>
      <c r="F13" s="72">
        <f t="shared" si="2"/>
        <v>1</v>
      </c>
      <c r="G13" s="52" t="str">
        <f t="shared" si="3"/>
        <v>P</v>
      </c>
      <c r="H13" s="57"/>
      <c r="I13" s="37">
        <f>'Score Entry'!N18-'Score Entry'!K18</f>
        <v>28</v>
      </c>
      <c r="J13" s="51" t="str">
        <f t="shared" si="0"/>
        <v>HIGH</v>
      </c>
      <c r="K13" s="52" t="str">
        <f t="shared" si="1"/>
        <v>P</v>
      </c>
      <c r="M13" s="14">
        <f t="shared" si="4"/>
        <v>30</v>
      </c>
      <c r="N13" s="15" t="s">
        <v>30</v>
      </c>
    </row>
    <row r="14" spans="1:17" x14ac:dyDescent="0.2">
      <c r="A14" s="55">
        <v>12</v>
      </c>
      <c r="B14" s="75" t="str">
        <f>'Score Entry'!B19</f>
        <v>Vandersnatch, Greg</v>
      </c>
      <c r="C14" s="115">
        <f>'Test 1'!K75</f>
        <v>1</v>
      </c>
      <c r="D14" s="116">
        <f>'Test 2'!K75</f>
        <v>3</v>
      </c>
      <c r="E14" s="117">
        <f>'Test 3'!K76</f>
        <v>4</v>
      </c>
      <c r="F14" s="72">
        <f t="shared" si="2"/>
        <v>3</v>
      </c>
      <c r="G14" s="52" t="str">
        <f t="shared" si="3"/>
        <v>P</v>
      </c>
      <c r="H14" s="57"/>
      <c r="I14" s="37">
        <f>'Score Entry'!N19-'Score Entry'!K19</f>
        <v>22</v>
      </c>
      <c r="J14" s="51" t="str">
        <f t="shared" si="0"/>
        <v>HIGH</v>
      </c>
      <c r="K14" s="52" t="str">
        <f t="shared" si="1"/>
        <v>P</v>
      </c>
      <c r="M14" s="14">
        <f t="shared" si="4"/>
        <v>29</v>
      </c>
      <c r="N14" s="15" t="s">
        <v>30</v>
      </c>
      <c r="Q14" s="108"/>
    </row>
    <row r="15" spans="1:17" x14ac:dyDescent="0.2">
      <c r="A15" s="55">
        <v>13</v>
      </c>
      <c r="B15" s="75" t="str">
        <f>'Score Entry'!B20</f>
        <v>Israelsen, Marissa</v>
      </c>
      <c r="C15" s="115">
        <f>'Test 1'!E89</f>
        <v>3.6666666666666665</v>
      </c>
      <c r="D15" s="116">
        <f>'Test 2'!E89</f>
        <v>4</v>
      </c>
      <c r="E15" s="117">
        <f>'Test 3'!E90</f>
        <v>4</v>
      </c>
      <c r="F15" s="72">
        <f t="shared" si="2"/>
        <v>0.33333333333333348</v>
      </c>
      <c r="G15" s="52" t="str">
        <f t="shared" si="3"/>
        <v>NP</v>
      </c>
      <c r="H15" s="57"/>
      <c r="I15" s="37">
        <f>'Score Entry'!N20-'Score Entry'!K20</f>
        <v>21</v>
      </c>
      <c r="J15" s="51" t="str">
        <f t="shared" si="0"/>
        <v>HIGH</v>
      </c>
      <c r="K15" s="52" t="str">
        <f t="shared" si="1"/>
        <v>P</v>
      </c>
      <c r="M15" s="14">
        <f t="shared" si="4"/>
        <v>28</v>
      </c>
      <c r="N15" s="15" t="s">
        <v>30</v>
      </c>
    </row>
    <row r="16" spans="1:17" x14ac:dyDescent="0.2">
      <c r="A16" s="55">
        <v>14</v>
      </c>
      <c r="B16" s="75" t="str">
        <f>'Score Entry'!B21</f>
        <v>Johnson, Timothy</v>
      </c>
      <c r="C16" s="115">
        <f>'Test 1'!K89</f>
        <v>1.3333333333333333</v>
      </c>
      <c r="D16" s="116">
        <f>'Test 2'!K89</f>
        <v>2</v>
      </c>
      <c r="E16" s="117">
        <f>'Test 3'!K90</f>
        <v>4</v>
      </c>
      <c r="F16" s="72">
        <f t="shared" si="2"/>
        <v>2.666666666666667</v>
      </c>
      <c r="G16" s="52" t="str">
        <f t="shared" si="3"/>
        <v>P</v>
      </c>
      <c r="H16" s="57"/>
      <c r="I16" s="37">
        <f>'Score Entry'!N21-'Score Entry'!K21</f>
        <v>12</v>
      </c>
      <c r="J16" s="51" t="str">
        <f t="shared" si="0"/>
        <v>LOW</v>
      </c>
      <c r="K16" s="52" t="str">
        <f t="shared" si="1"/>
        <v>P</v>
      </c>
      <c r="M16" s="14">
        <f t="shared" si="4"/>
        <v>27</v>
      </c>
      <c r="N16" s="15" t="s">
        <v>30</v>
      </c>
    </row>
    <row r="17" spans="1:19" x14ac:dyDescent="0.2">
      <c r="A17" s="55">
        <v>15</v>
      </c>
      <c r="B17" s="75" t="str">
        <f>'Score Entry'!B22</f>
        <v>Patterson, Joslyn</v>
      </c>
      <c r="C17" s="115">
        <f>'Test 1'!E103</f>
        <v>2</v>
      </c>
      <c r="D17" s="116">
        <f>'Test 2'!E103</f>
        <v>3</v>
      </c>
      <c r="E17" s="117">
        <f>'Test 3'!E104</f>
        <v>3</v>
      </c>
      <c r="F17" s="72">
        <f t="shared" si="2"/>
        <v>1</v>
      </c>
      <c r="G17" s="52" t="str">
        <f t="shared" si="3"/>
        <v>P</v>
      </c>
      <c r="H17" s="57"/>
      <c r="I17" s="37">
        <f>'Score Entry'!N22-'Score Entry'!K22</f>
        <v>18</v>
      </c>
      <c r="J17" s="51" t="str">
        <f t="shared" si="0"/>
        <v>HIGH</v>
      </c>
      <c r="K17" s="52" t="str">
        <f t="shared" si="1"/>
        <v>P</v>
      </c>
      <c r="M17" s="14">
        <f t="shared" si="4"/>
        <v>26</v>
      </c>
      <c r="N17" s="15" t="s">
        <v>30</v>
      </c>
    </row>
    <row r="18" spans="1:19" x14ac:dyDescent="0.2">
      <c r="A18" s="55">
        <v>16</v>
      </c>
      <c r="B18" s="75" t="str">
        <f>'Score Entry'!B23</f>
        <v>Barker, Clyde</v>
      </c>
      <c r="C18" s="115">
        <f>'Test 1'!K103</f>
        <v>1</v>
      </c>
      <c r="D18" s="116">
        <f>'Test 2'!K103</f>
        <v>3</v>
      </c>
      <c r="E18" s="117">
        <f>'Test 3'!K104</f>
        <v>2</v>
      </c>
      <c r="F18" s="72">
        <f t="shared" si="2"/>
        <v>1</v>
      </c>
      <c r="G18" s="52" t="str">
        <f t="shared" si="3"/>
        <v>P</v>
      </c>
      <c r="H18" s="57"/>
      <c r="I18" s="37">
        <f>'Score Entry'!N23-'Score Entry'!K23</f>
        <v>14</v>
      </c>
      <c r="J18" s="51" t="str">
        <f t="shared" si="0"/>
        <v>MED</v>
      </c>
      <c r="K18" s="52" t="str">
        <f t="shared" si="1"/>
        <v>P</v>
      </c>
      <c r="M18" s="14">
        <f t="shared" si="4"/>
        <v>25</v>
      </c>
      <c r="N18" s="15" t="s">
        <v>30</v>
      </c>
      <c r="R18" s="108"/>
    </row>
    <row r="19" spans="1:19" x14ac:dyDescent="0.2">
      <c r="A19" s="55">
        <v>17</v>
      </c>
      <c r="B19" s="75" t="str">
        <f>'Score Entry'!B24</f>
        <v>Timmerman, Wesley</v>
      </c>
      <c r="C19" s="115">
        <f>'Test 1'!E117</f>
        <v>3</v>
      </c>
      <c r="D19" s="116">
        <f>'Test 2'!E117</f>
        <v>3</v>
      </c>
      <c r="E19" s="117">
        <f>'Test 3'!E117</f>
        <v>3</v>
      </c>
      <c r="F19" s="72">
        <f t="shared" si="2"/>
        <v>0</v>
      </c>
      <c r="G19" s="52" t="str">
        <f t="shared" si="3"/>
        <v>NP</v>
      </c>
      <c r="H19" s="57"/>
      <c r="I19" s="37">
        <f>'Score Entry'!N24-'Score Entry'!K24</f>
        <v>15</v>
      </c>
      <c r="J19" s="51" t="str">
        <f t="shared" si="0"/>
        <v>MED</v>
      </c>
      <c r="K19" s="52" t="str">
        <f t="shared" si="1"/>
        <v>P</v>
      </c>
      <c r="M19" s="14">
        <f t="shared" si="4"/>
        <v>24</v>
      </c>
      <c r="N19" s="15" t="s">
        <v>30</v>
      </c>
    </row>
    <row r="20" spans="1:19" x14ac:dyDescent="0.2">
      <c r="A20" s="55">
        <v>18</v>
      </c>
      <c r="B20" s="75" t="str">
        <f>'Score Entry'!B25</f>
        <v>Clarke, Ethan</v>
      </c>
      <c r="C20" s="115">
        <f>'Test 1'!K117</f>
        <v>1</v>
      </c>
      <c r="D20" s="116">
        <f>'Test 2'!K117</f>
        <v>3</v>
      </c>
      <c r="E20" s="117">
        <f>'Test 3'!K117</f>
        <v>3</v>
      </c>
      <c r="F20" s="72">
        <f t="shared" si="2"/>
        <v>2</v>
      </c>
      <c r="G20" s="52" t="str">
        <f t="shared" si="3"/>
        <v>P</v>
      </c>
      <c r="H20" s="57"/>
      <c r="I20" s="37">
        <f>'Score Entry'!N25-'Score Entry'!K25</f>
        <v>9</v>
      </c>
      <c r="J20" s="51" t="str">
        <f t="shared" si="0"/>
        <v>NP</v>
      </c>
      <c r="K20" s="52" t="str">
        <f t="shared" si="1"/>
        <v>NP</v>
      </c>
      <c r="M20" s="14">
        <f t="shared" si="4"/>
        <v>23</v>
      </c>
      <c r="N20" s="15" t="s">
        <v>30</v>
      </c>
    </row>
    <row r="21" spans="1:19" x14ac:dyDescent="0.2">
      <c r="A21" s="55">
        <v>19</v>
      </c>
      <c r="B21" s="75" t="str">
        <f>'Score Entry'!B26</f>
        <v>Butcher, Emily</v>
      </c>
      <c r="C21" s="115">
        <f>'Test 1'!E131</f>
        <v>1</v>
      </c>
      <c r="D21" s="116">
        <f>'Test 2'!E131</f>
        <v>4</v>
      </c>
      <c r="E21" s="117">
        <f>'Test 3'!E131</f>
        <v>3</v>
      </c>
      <c r="F21" s="72">
        <f t="shared" si="2"/>
        <v>2</v>
      </c>
      <c r="G21" s="52" t="str">
        <f t="shared" si="3"/>
        <v>P</v>
      </c>
      <c r="H21" s="57"/>
      <c r="I21" s="37">
        <f>'Score Entry'!N26-'Score Entry'!K26</f>
        <v>13</v>
      </c>
      <c r="J21" s="51" t="str">
        <f t="shared" si="0"/>
        <v>MED</v>
      </c>
      <c r="K21" s="52" t="str">
        <f t="shared" si="1"/>
        <v>P</v>
      </c>
      <c r="M21" s="14">
        <f t="shared" si="4"/>
        <v>22</v>
      </c>
      <c r="N21" s="15" t="s">
        <v>30</v>
      </c>
    </row>
    <row r="22" spans="1:19" x14ac:dyDescent="0.2">
      <c r="A22" s="55">
        <v>20</v>
      </c>
      <c r="B22" s="75" t="str">
        <f>'Score Entry'!B27</f>
        <v>Limbley, George</v>
      </c>
      <c r="C22" s="115">
        <f>'Test 1'!K131</f>
        <v>1</v>
      </c>
      <c r="D22" s="116">
        <f>'Test 2'!K131</f>
        <v>2</v>
      </c>
      <c r="E22" s="117">
        <f>'Test 3'!K131</f>
        <v>2</v>
      </c>
      <c r="F22" s="72">
        <f t="shared" si="2"/>
        <v>1</v>
      </c>
      <c r="G22" s="52" t="str">
        <f t="shared" si="3"/>
        <v>P</v>
      </c>
      <c r="H22" s="57"/>
      <c r="I22" s="37">
        <f>'Score Entry'!N27-'Score Entry'!K27</f>
        <v>11</v>
      </c>
      <c r="J22" s="51" t="str">
        <f t="shared" si="0"/>
        <v>LOW</v>
      </c>
      <c r="K22" s="52" t="str">
        <f t="shared" si="1"/>
        <v>P</v>
      </c>
      <c r="M22" s="14">
        <f t="shared" si="4"/>
        <v>21</v>
      </c>
      <c r="N22" s="15" t="s">
        <v>30</v>
      </c>
      <c r="S22" s="126"/>
    </row>
    <row r="23" spans="1:19" x14ac:dyDescent="0.2">
      <c r="A23" s="55">
        <v>21</v>
      </c>
      <c r="B23" s="75" t="str">
        <f>'Score Entry'!B28</f>
        <v>Parkinson, Megan</v>
      </c>
      <c r="C23" s="115">
        <f>'Test 1'!E144</f>
        <v>3</v>
      </c>
      <c r="D23" s="116">
        <f>'Test 2'!E144</f>
        <v>4</v>
      </c>
      <c r="E23" s="117">
        <f>'Test 3'!E145</f>
        <v>4</v>
      </c>
      <c r="F23" s="72">
        <f t="shared" si="2"/>
        <v>1</v>
      </c>
      <c r="G23" s="52" t="str">
        <f t="shared" si="3"/>
        <v>P</v>
      </c>
      <c r="H23" s="57"/>
      <c r="I23" s="37">
        <f>'Score Entry'!N28-'Score Entry'!K28</f>
        <v>20</v>
      </c>
      <c r="J23" s="51" t="str">
        <f t="shared" si="0"/>
        <v>HIGH</v>
      </c>
      <c r="K23" s="52" t="str">
        <f t="shared" si="1"/>
        <v>P</v>
      </c>
      <c r="M23" s="14">
        <f t="shared" si="4"/>
        <v>20</v>
      </c>
      <c r="N23" s="15" t="s">
        <v>30</v>
      </c>
    </row>
    <row r="24" spans="1:19" x14ac:dyDescent="0.2">
      <c r="A24" s="55">
        <v>22</v>
      </c>
      <c r="B24" s="75" t="str">
        <f>'Score Entry'!B29</f>
        <v>Appleton, JC</v>
      </c>
      <c r="C24" s="115">
        <f>'Test 1'!K144</f>
        <v>3</v>
      </c>
      <c r="D24" s="116">
        <f>'Test 2'!K144</f>
        <v>4</v>
      </c>
      <c r="E24" s="117">
        <f>'Test 3'!K145</f>
        <v>4</v>
      </c>
      <c r="F24" s="72">
        <f t="shared" si="2"/>
        <v>1</v>
      </c>
      <c r="G24" s="52" t="str">
        <f t="shared" si="3"/>
        <v>P</v>
      </c>
      <c r="H24" s="57"/>
      <c r="I24" s="37">
        <f>'Score Entry'!N29-'Score Entry'!K29</f>
        <v>13</v>
      </c>
      <c r="J24" s="51" t="str">
        <f t="shared" si="0"/>
        <v>MED</v>
      </c>
      <c r="K24" s="52" t="str">
        <f t="shared" si="1"/>
        <v>P</v>
      </c>
      <c r="M24" s="14">
        <f t="shared" si="4"/>
        <v>19</v>
      </c>
      <c r="N24" s="15" t="s">
        <v>30</v>
      </c>
    </row>
    <row r="25" spans="1:19" x14ac:dyDescent="0.2">
      <c r="A25" s="55">
        <v>23</v>
      </c>
      <c r="B25" s="75" t="str">
        <f>'Score Entry'!B30</f>
        <v>Taylor, Marcus</v>
      </c>
      <c r="C25" s="115">
        <f>'Test 1'!E158</f>
        <v>1</v>
      </c>
      <c r="D25" s="116">
        <f>'Test 2'!E158</f>
        <v>4</v>
      </c>
      <c r="E25" s="117">
        <f>'Test 3'!E159</f>
        <v>4</v>
      </c>
      <c r="F25" s="72">
        <f t="shared" si="2"/>
        <v>3</v>
      </c>
      <c r="G25" s="52" t="str">
        <f t="shared" si="3"/>
        <v>P</v>
      </c>
      <c r="H25" s="57"/>
      <c r="I25" s="37">
        <f>'Score Entry'!N30-'Score Entry'!K30</f>
        <v>17</v>
      </c>
      <c r="J25" s="51" t="str">
        <f t="shared" si="0"/>
        <v>HIGH</v>
      </c>
      <c r="K25" s="52" t="str">
        <f t="shared" si="1"/>
        <v>P</v>
      </c>
      <c r="M25" s="14">
        <f t="shared" si="4"/>
        <v>18</v>
      </c>
      <c r="N25" s="15" t="s">
        <v>30</v>
      </c>
    </row>
    <row r="26" spans="1:19" x14ac:dyDescent="0.2">
      <c r="A26" s="55">
        <v>24</v>
      </c>
      <c r="B26" s="75" t="str">
        <f>'Score Entry'!B31</f>
        <v>Judd, Ansel</v>
      </c>
      <c r="C26" s="115">
        <f>'Test 1'!K158</f>
        <v>1</v>
      </c>
      <c r="D26" s="116">
        <f>'Test 2'!K158</f>
        <v>3</v>
      </c>
      <c r="E26" s="117">
        <f>'Test 3'!K159</f>
        <v>4</v>
      </c>
      <c r="F26" s="72">
        <f t="shared" si="2"/>
        <v>3</v>
      </c>
      <c r="G26" s="52" t="str">
        <f t="shared" si="3"/>
        <v>P</v>
      </c>
      <c r="H26" s="57"/>
      <c r="I26" s="37">
        <f>'Score Entry'!N31-'Score Entry'!K31</f>
        <v>13</v>
      </c>
      <c r="J26" s="51" t="str">
        <f t="shared" si="0"/>
        <v>MED</v>
      </c>
      <c r="K26" s="52" t="str">
        <f t="shared" si="1"/>
        <v>P</v>
      </c>
      <c r="M26" s="14">
        <f t="shared" si="4"/>
        <v>17</v>
      </c>
      <c r="N26" s="15" t="s">
        <v>30</v>
      </c>
    </row>
    <row r="27" spans="1:19" x14ac:dyDescent="0.2">
      <c r="A27" s="55">
        <v>25</v>
      </c>
      <c r="B27" s="75" t="str">
        <f>'Score Entry'!B32</f>
        <v>Davis, William</v>
      </c>
      <c r="C27" s="115">
        <f>'Test 1'!E172</f>
        <v>3</v>
      </c>
      <c r="D27" s="116">
        <f>'Test 2'!E172</f>
        <v>3</v>
      </c>
      <c r="E27" s="117">
        <f>'Test 3'!E173</f>
        <v>3</v>
      </c>
      <c r="F27" s="72">
        <f t="shared" si="2"/>
        <v>0</v>
      </c>
      <c r="G27" s="52" t="str">
        <f t="shared" si="3"/>
        <v>NP</v>
      </c>
      <c r="H27" s="57"/>
      <c r="I27" s="37">
        <f>'Score Entry'!N32-'Score Entry'!K32</f>
        <v>19</v>
      </c>
      <c r="J27" s="51" t="str">
        <f t="shared" si="0"/>
        <v>HIGH</v>
      </c>
      <c r="K27" s="52" t="str">
        <f t="shared" si="1"/>
        <v>P</v>
      </c>
      <c r="M27" s="14">
        <f t="shared" si="4"/>
        <v>16</v>
      </c>
      <c r="N27" s="15" t="s">
        <v>31</v>
      </c>
    </row>
    <row r="28" spans="1:19" x14ac:dyDescent="0.2">
      <c r="A28" s="55">
        <v>26</v>
      </c>
      <c r="B28" s="75" t="str">
        <f>'Score Entry'!B33</f>
        <v>Hansen, Ellen</v>
      </c>
      <c r="C28" s="115">
        <f>'Test 1'!K172</f>
        <v>1</v>
      </c>
      <c r="D28" s="116">
        <f>'Test 2'!K172</f>
        <v>3</v>
      </c>
      <c r="E28" s="117">
        <f>'Test 3'!K173</f>
        <v>3</v>
      </c>
      <c r="F28" s="72">
        <f t="shared" si="2"/>
        <v>2</v>
      </c>
      <c r="G28" s="52" t="str">
        <f t="shared" si="3"/>
        <v>P</v>
      </c>
      <c r="H28" s="57"/>
      <c r="I28" s="37">
        <f>'Score Entry'!N33-'Score Entry'!K33</f>
        <v>14</v>
      </c>
      <c r="J28" s="51" t="str">
        <f t="shared" si="0"/>
        <v>MED</v>
      </c>
      <c r="K28" s="52" t="str">
        <f t="shared" si="1"/>
        <v>P</v>
      </c>
      <c r="M28" s="14">
        <f t="shared" si="4"/>
        <v>15</v>
      </c>
      <c r="N28" s="15" t="s">
        <v>31</v>
      </c>
    </row>
    <row r="29" spans="1:19" x14ac:dyDescent="0.2">
      <c r="A29" s="55">
        <v>27</v>
      </c>
      <c r="B29" s="75" t="str">
        <f>'Score Entry'!B34</f>
        <v>Shafer, Ryland</v>
      </c>
      <c r="C29" s="115">
        <f>'Test 1'!E186</f>
        <v>1</v>
      </c>
      <c r="D29" s="116">
        <f>'Test 2'!E186</f>
        <v>2</v>
      </c>
      <c r="E29" s="117">
        <f>'Test 3'!E187</f>
        <v>3</v>
      </c>
      <c r="F29" s="72">
        <f t="shared" si="2"/>
        <v>2</v>
      </c>
      <c r="G29" s="52" t="str">
        <f t="shared" si="3"/>
        <v>P</v>
      </c>
      <c r="H29" s="57"/>
      <c r="I29" s="37">
        <f>'Score Entry'!N34-'Score Entry'!K34</f>
        <v>9</v>
      </c>
      <c r="J29" s="51" t="str">
        <f t="shared" si="0"/>
        <v>NP</v>
      </c>
      <c r="K29" s="52" t="str">
        <f t="shared" si="1"/>
        <v>NP</v>
      </c>
      <c r="M29" s="14">
        <f t="shared" si="4"/>
        <v>14</v>
      </c>
      <c r="N29" s="15" t="s">
        <v>31</v>
      </c>
    </row>
    <row r="30" spans="1:19" x14ac:dyDescent="0.2">
      <c r="A30" s="55">
        <v>28</v>
      </c>
      <c r="B30" s="75" t="str">
        <f>'Score Entry'!B35</f>
        <v>Grant, Marianne</v>
      </c>
      <c r="C30" s="115">
        <f>'Test 1'!K186</f>
        <v>2</v>
      </c>
      <c r="D30" s="116">
        <f>'Test 2'!K186</f>
        <v>2</v>
      </c>
      <c r="E30" s="117">
        <f>'Test 3'!K187</f>
        <v>3</v>
      </c>
      <c r="F30" s="72">
        <f t="shared" si="2"/>
        <v>1</v>
      </c>
      <c r="G30" s="52" t="str">
        <f t="shared" si="3"/>
        <v>P</v>
      </c>
      <c r="H30" s="57"/>
      <c r="I30" s="37">
        <f>'Score Entry'!N35-'Score Entry'!K35</f>
        <v>7</v>
      </c>
      <c r="J30" s="51" t="str">
        <f t="shared" si="0"/>
        <v>NP</v>
      </c>
      <c r="K30" s="52" t="str">
        <f t="shared" si="1"/>
        <v>NP</v>
      </c>
      <c r="M30" s="14">
        <f t="shared" si="4"/>
        <v>13</v>
      </c>
      <c r="N30" s="15" t="s">
        <v>31</v>
      </c>
    </row>
    <row r="31" spans="1:19" x14ac:dyDescent="0.2">
      <c r="A31" s="55">
        <v>29</v>
      </c>
      <c r="B31" s="75" t="str">
        <f>'Score Entry'!B36</f>
        <v>Hutland, Jemima</v>
      </c>
      <c r="C31" s="115">
        <f>'Test 1'!E200</f>
        <v>2</v>
      </c>
      <c r="D31" s="116">
        <f>'Test 2'!E200</f>
        <v>4</v>
      </c>
      <c r="E31" s="117">
        <f>'Test 3'!E201</f>
        <v>4</v>
      </c>
      <c r="F31" s="72">
        <f t="shared" si="2"/>
        <v>2</v>
      </c>
      <c r="G31" s="52" t="str">
        <f t="shared" si="3"/>
        <v>P</v>
      </c>
      <c r="H31" s="57"/>
      <c r="I31" s="37">
        <f>'Score Entry'!N36-'Score Entry'!K36</f>
        <v>24</v>
      </c>
      <c r="J31" s="51" t="str">
        <f t="shared" si="0"/>
        <v>HIGH</v>
      </c>
      <c r="K31" s="52" t="str">
        <f t="shared" si="1"/>
        <v>P</v>
      </c>
      <c r="M31" s="14">
        <f t="shared" si="4"/>
        <v>12</v>
      </c>
      <c r="N31" s="15" t="s">
        <v>32</v>
      </c>
    </row>
    <row r="32" spans="1:19" x14ac:dyDescent="0.2">
      <c r="A32" s="55">
        <v>30</v>
      </c>
      <c r="B32" s="75" t="str">
        <f>'Score Entry'!B37</f>
        <v>Corsey, Donald</v>
      </c>
      <c r="C32" s="115">
        <f>'Test 1'!K200</f>
        <v>1</v>
      </c>
      <c r="D32" s="116">
        <f>'Test 2'!K200</f>
        <v>3</v>
      </c>
      <c r="E32" s="117">
        <f>'Test 3'!K201</f>
        <v>2</v>
      </c>
      <c r="F32" s="72">
        <f t="shared" si="2"/>
        <v>1</v>
      </c>
      <c r="G32" s="52" t="str">
        <f t="shared" si="3"/>
        <v>P</v>
      </c>
      <c r="H32" s="57"/>
      <c r="I32" s="37">
        <f>'Score Entry'!N37-'Score Entry'!K37</f>
        <v>11</v>
      </c>
      <c r="J32" s="51" t="str">
        <f t="shared" si="0"/>
        <v>LOW</v>
      </c>
      <c r="K32" s="52" t="str">
        <f t="shared" si="1"/>
        <v>P</v>
      </c>
      <c r="M32" s="14">
        <f t="shared" si="4"/>
        <v>11</v>
      </c>
      <c r="N32" s="15" t="s">
        <v>32</v>
      </c>
    </row>
    <row r="33" spans="1:19" x14ac:dyDescent="0.2">
      <c r="A33" s="55">
        <v>31</v>
      </c>
      <c r="B33" s="75" t="str">
        <f>'Score Entry'!B38</f>
        <v>Brandt, Elijah</v>
      </c>
      <c r="C33" s="115">
        <f>'Test 1'!E213</f>
        <v>1</v>
      </c>
      <c r="D33" s="116">
        <f>'Test 2'!E213</f>
        <v>1</v>
      </c>
      <c r="E33" s="117">
        <f>'Test 3'!E215</f>
        <v>3</v>
      </c>
      <c r="F33" s="72">
        <f t="shared" si="2"/>
        <v>2</v>
      </c>
      <c r="G33" s="52" t="str">
        <f t="shared" si="3"/>
        <v>P</v>
      </c>
      <c r="H33" s="57"/>
      <c r="I33" s="37">
        <f>'Score Entry'!N38-'Score Entry'!K38</f>
        <v>20</v>
      </c>
      <c r="J33" s="51" t="str">
        <f t="shared" si="0"/>
        <v>HIGH</v>
      </c>
      <c r="K33" s="52" t="str">
        <f t="shared" si="1"/>
        <v>P</v>
      </c>
      <c r="M33" s="14">
        <f>'Score Entry'!K4</f>
        <v>10</v>
      </c>
      <c r="N33" s="15" t="s">
        <v>32</v>
      </c>
    </row>
    <row r="34" spans="1:19" x14ac:dyDescent="0.2">
      <c r="A34" s="55">
        <v>32</v>
      </c>
      <c r="B34" s="75" t="str">
        <f>'Score Entry'!B39</f>
        <v>Newland, Boyd</v>
      </c>
      <c r="C34" s="115">
        <f>ROUND('Test 1'!K213,1)</f>
        <v>2</v>
      </c>
      <c r="D34" s="116">
        <f>ROUND('Test 2'!K213,1)</f>
        <v>2</v>
      </c>
      <c r="E34" s="117">
        <f>ROUND('Test 3'!K215,1)</f>
        <v>3</v>
      </c>
      <c r="F34" s="72">
        <f t="shared" si="2"/>
        <v>1</v>
      </c>
      <c r="G34" s="52" t="str">
        <f t="shared" si="3"/>
        <v>P</v>
      </c>
      <c r="H34" s="57"/>
      <c r="I34" s="37">
        <f>'Score Entry'!N39-'Score Entry'!K39</f>
        <v>7</v>
      </c>
      <c r="J34" s="51" t="str">
        <f t="shared" si="0"/>
        <v>NP</v>
      </c>
      <c r="K34" s="52" t="str">
        <f t="shared" si="1"/>
        <v>NP</v>
      </c>
      <c r="M34" s="14">
        <f t="shared" ref="M34:M45" si="5">M33-1</f>
        <v>9</v>
      </c>
      <c r="N34" s="15" t="s">
        <v>29</v>
      </c>
    </row>
    <row r="35" spans="1:19" x14ac:dyDescent="0.2">
      <c r="A35" s="55">
        <v>33</v>
      </c>
      <c r="B35" s="75"/>
      <c r="C35" s="115"/>
      <c r="D35" s="116"/>
      <c r="E35" s="117"/>
      <c r="F35" s="72"/>
      <c r="G35" s="52"/>
      <c r="H35" s="57"/>
      <c r="I35" s="37"/>
      <c r="J35" s="51"/>
      <c r="K35" s="52"/>
      <c r="M35" s="14">
        <f t="shared" si="5"/>
        <v>8</v>
      </c>
      <c r="N35" s="15" t="s">
        <v>29</v>
      </c>
    </row>
    <row r="36" spans="1:19" x14ac:dyDescent="0.2">
      <c r="A36" s="55">
        <v>34</v>
      </c>
      <c r="B36" s="75"/>
      <c r="C36" s="115"/>
      <c r="D36" s="116"/>
      <c r="E36" s="117"/>
      <c r="F36" s="72"/>
      <c r="G36" s="52"/>
      <c r="H36" s="57"/>
      <c r="I36" s="37"/>
      <c r="J36" s="51"/>
      <c r="K36" s="52"/>
      <c r="M36" s="14">
        <f t="shared" si="5"/>
        <v>7</v>
      </c>
      <c r="N36" s="15" t="s">
        <v>29</v>
      </c>
      <c r="S36" s="126"/>
    </row>
    <row r="37" spans="1:19" x14ac:dyDescent="0.2">
      <c r="A37" s="55">
        <v>35</v>
      </c>
      <c r="B37" s="75"/>
      <c r="C37" s="115"/>
      <c r="D37" s="116"/>
      <c r="E37" s="117"/>
      <c r="F37" s="72"/>
      <c r="G37" s="52"/>
      <c r="H37" s="57"/>
      <c r="I37" s="37"/>
      <c r="J37" s="51"/>
      <c r="K37" s="52"/>
      <c r="M37" s="14">
        <f t="shared" si="5"/>
        <v>6</v>
      </c>
      <c r="N37" s="15" t="s">
        <v>29</v>
      </c>
    </row>
    <row r="38" spans="1:19" ht="12" thickBot="1" x14ac:dyDescent="0.25">
      <c r="A38" s="56">
        <v>36</v>
      </c>
      <c r="B38" s="76"/>
      <c r="C38" s="118"/>
      <c r="D38" s="119"/>
      <c r="E38" s="120"/>
      <c r="F38" s="73"/>
      <c r="G38" s="54"/>
      <c r="H38" s="58"/>
      <c r="I38" s="38"/>
      <c r="J38" s="53"/>
      <c r="K38" s="54"/>
      <c r="M38" s="14">
        <f t="shared" si="5"/>
        <v>5</v>
      </c>
      <c r="N38" s="15" t="s">
        <v>29</v>
      </c>
    </row>
    <row r="39" spans="1:19" ht="12" thickTop="1" x14ac:dyDescent="0.2">
      <c r="A39" s="93"/>
      <c r="B39" s="49" t="s">
        <v>21</v>
      </c>
      <c r="C39" s="121">
        <f>AVERAGE(C3:C34)</f>
        <v>1.8125</v>
      </c>
      <c r="D39" s="122">
        <f t="shared" ref="D39:E39" si="6">AVERAGE(D3:D38)</f>
        <v>2.84375</v>
      </c>
      <c r="E39" s="123">
        <f t="shared" si="6"/>
        <v>3.21875</v>
      </c>
      <c r="F39" s="78">
        <f>AVERAGE(F3:F38)</f>
        <v>1.40625</v>
      </c>
      <c r="G39" s="36"/>
      <c r="H39" s="59"/>
      <c r="I39" s="60"/>
      <c r="J39" s="35"/>
      <c r="K39" s="36"/>
      <c r="M39" s="14">
        <f t="shared" si="5"/>
        <v>4</v>
      </c>
      <c r="N39" s="15" t="s">
        <v>29</v>
      </c>
    </row>
    <row r="40" spans="1:19" ht="12.75" customHeight="1" x14ac:dyDescent="0.2">
      <c r="A40" s="94"/>
      <c r="B40" s="191" t="s">
        <v>53</v>
      </c>
      <c r="C40" s="192"/>
      <c r="D40" s="77" t="s">
        <v>30</v>
      </c>
      <c r="E40" s="195" t="s">
        <v>33</v>
      </c>
      <c r="F40" s="196"/>
      <c r="G40" s="61">
        <f>'Score Entry'!K2</f>
        <v>32</v>
      </c>
      <c r="H40" s="45"/>
      <c r="I40" s="86"/>
      <c r="J40" s="87"/>
      <c r="K40" s="61">
        <f>G40</f>
        <v>32</v>
      </c>
      <c r="M40" s="14">
        <f t="shared" si="5"/>
        <v>3</v>
      </c>
      <c r="N40" s="15" t="s">
        <v>29</v>
      </c>
    </row>
    <row r="41" spans="1:19" ht="13.15" customHeight="1" x14ac:dyDescent="0.2">
      <c r="A41" s="94"/>
      <c r="B41" s="191" t="s">
        <v>54</v>
      </c>
      <c r="C41" s="192"/>
      <c r="D41" s="48" t="s">
        <v>31</v>
      </c>
      <c r="E41" s="193" t="s">
        <v>34</v>
      </c>
      <c r="F41" s="194"/>
      <c r="G41" s="52">
        <f>COUNTIF(G3:G38,"P")</f>
        <v>26</v>
      </c>
      <c r="H41" s="45"/>
      <c r="I41" s="197" t="s">
        <v>33</v>
      </c>
      <c r="J41" s="198"/>
      <c r="K41" s="52">
        <f>COUNTIF(K3:K38,"P")</f>
        <v>27</v>
      </c>
      <c r="M41" s="14">
        <f t="shared" si="5"/>
        <v>2</v>
      </c>
      <c r="N41" s="15" t="s">
        <v>29</v>
      </c>
    </row>
    <row r="42" spans="1:19" ht="13.15" customHeight="1" x14ac:dyDescent="0.2">
      <c r="A42" s="94"/>
      <c r="B42" s="191" t="s">
        <v>38</v>
      </c>
      <c r="C42" s="192"/>
      <c r="D42" s="47" t="s">
        <v>32</v>
      </c>
      <c r="E42" s="193" t="s">
        <v>35</v>
      </c>
      <c r="F42" s="194"/>
      <c r="G42" s="52">
        <f>COUNTIF(G3:G38,"NP")</f>
        <v>6</v>
      </c>
      <c r="H42" s="45"/>
      <c r="I42" s="197" t="s">
        <v>34</v>
      </c>
      <c r="J42" s="198"/>
      <c r="K42" s="62">
        <f>COUNTIF(K3:K38,"NP")</f>
        <v>5</v>
      </c>
      <c r="M42" s="14">
        <f t="shared" si="5"/>
        <v>1</v>
      </c>
      <c r="N42" s="15" t="s">
        <v>29</v>
      </c>
    </row>
    <row r="43" spans="1:19" ht="13.15" customHeight="1" x14ac:dyDescent="0.2">
      <c r="A43" s="94"/>
      <c r="B43" s="191" t="s">
        <v>37</v>
      </c>
      <c r="C43" s="192"/>
      <c r="D43" s="46" t="s">
        <v>29</v>
      </c>
      <c r="E43" s="81"/>
      <c r="F43" s="79"/>
      <c r="G43" s="70">
        <f>G41/G40</f>
        <v>0.8125</v>
      </c>
      <c r="H43" s="67"/>
      <c r="I43" s="197" t="s">
        <v>35</v>
      </c>
      <c r="J43" s="198"/>
      <c r="K43" s="63">
        <f>K41/K40</f>
        <v>0.84375</v>
      </c>
      <c r="M43" s="14">
        <f t="shared" si="5"/>
        <v>0</v>
      </c>
      <c r="N43" s="15" t="s">
        <v>29</v>
      </c>
    </row>
    <row r="44" spans="1:19" x14ac:dyDescent="0.2">
      <c r="A44" s="94"/>
      <c r="B44" s="79"/>
      <c r="C44" s="81"/>
      <c r="D44" s="81"/>
      <c r="E44" s="81"/>
      <c r="F44" s="81"/>
      <c r="G44" s="82"/>
      <c r="H44" s="68"/>
      <c r="I44" s="88"/>
      <c r="J44" s="89" t="s">
        <v>57</v>
      </c>
      <c r="K44" s="64">
        <f>COUNTIF(J3:J38,"HIGH")</f>
        <v>10</v>
      </c>
      <c r="M44" s="14">
        <f t="shared" si="5"/>
        <v>-1</v>
      </c>
      <c r="N44" s="15" t="s">
        <v>29</v>
      </c>
    </row>
    <row r="45" spans="1:19" ht="12" x14ac:dyDescent="0.2">
      <c r="A45" s="94"/>
      <c r="B45" s="79"/>
      <c r="C45" s="110"/>
      <c r="D45" s="110"/>
      <c r="E45" s="81"/>
      <c r="F45" s="81"/>
      <c r="G45" s="83"/>
      <c r="H45" s="69"/>
      <c r="I45" s="88"/>
      <c r="J45" s="90" t="s">
        <v>55</v>
      </c>
      <c r="K45" s="65">
        <f>COUNTIF(J3:J38,"MED")</f>
        <v>10</v>
      </c>
      <c r="M45" s="14">
        <f t="shared" si="5"/>
        <v>-2</v>
      </c>
      <c r="N45" s="15" t="s">
        <v>29</v>
      </c>
    </row>
    <row r="46" spans="1:19" ht="12.75" thickBot="1" x14ac:dyDescent="0.25">
      <c r="A46" s="95"/>
      <c r="B46" s="80"/>
      <c r="C46" s="124"/>
      <c r="D46" s="124"/>
      <c r="E46" s="84"/>
      <c r="F46" s="84"/>
      <c r="G46" s="85"/>
      <c r="H46" s="69"/>
      <c r="I46" s="91"/>
      <c r="J46" s="92" t="s">
        <v>56</v>
      </c>
      <c r="K46" s="66">
        <f>COUNTIF(J3:K38,"LOW")</f>
        <v>7</v>
      </c>
    </row>
    <row r="47" spans="1:19" ht="12" x14ac:dyDescent="0.2">
      <c r="C47" s="125"/>
      <c r="D47" s="125"/>
    </row>
    <row r="48" spans="1:19" ht="12" x14ac:dyDescent="0.2">
      <c r="C48" s="125"/>
      <c r="D48" s="125"/>
    </row>
  </sheetData>
  <sheetProtection sheet="1" objects="1" scenarios="1" selectLockedCells="1"/>
  <mergeCells count="14">
    <mergeCell ref="B43:C43"/>
    <mergeCell ref="I43:J43"/>
    <mergeCell ref="M3:N3"/>
    <mergeCell ref="M10:N10"/>
    <mergeCell ref="I42:J42"/>
    <mergeCell ref="I41:J41"/>
    <mergeCell ref="I1:K1"/>
    <mergeCell ref="C1:G1"/>
    <mergeCell ref="B40:C40"/>
    <mergeCell ref="B41:C41"/>
    <mergeCell ref="B42:C42"/>
    <mergeCell ref="E41:F41"/>
    <mergeCell ref="E42:F42"/>
    <mergeCell ref="E40:F40"/>
  </mergeCells>
  <pageMargins left="0.7" right="0.7" top="0.75" bottom="0.75" header="0.3" footer="0.3"/>
  <pageSetup orientation="landscape" r:id="rId1"/>
  <extLst>
    <ext xmlns:x14="http://schemas.microsoft.com/office/spreadsheetml/2009/9/main" uri="{78C0D931-6437-407d-A8EE-F0AAD7539E65}">
      <x14:conditionalFormattings>
        <x14:conditionalFormatting xmlns:xm="http://schemas.microsoft.com/office/excel/2006/main">
          <x14:cfRule type="containsText" priority="13" operator="containsText" id="{F11C0E66-A2F3-4B89-91C3-9B3A060714CA}">
            <xm:f>NOT(ISERROR(SEARCH("NP",K3)))</xm:f>
            <xm:f>"NP"</xm:f>
            <x14:dxf>
              <font>
                <color theme="5" tint="-0.499984740745262"/>
              </font>
              <fill>
                <patternFill>
                  <bgColor theme="5" tint="0.39994506668294322"/>
                </patternFill>
              </fill>
            </x14:dxf>
          </x14:cfRule>
          <xm:sqref>K3:K39</xm:sqref>
        </x14:conditionalFormatting>
        <x14:conditionalFormatting xmlns:xm="http://schemas.microsoft.com/office/excel/2006/main">
          <x14:cfRule type="containsText" priority="18" operator="containsText" id="{650C6F53-EC0E-4171-ACF3-B489F19E3095}">
            <xm:f>NOT(ISERROR(SEARCH("NP",G3)))</xm:f>
            <xm:f>"NP"</xm:f>
            <x14:dxf>
              <font>
                <color theme="5" tint="-0.499984740745262"/>
              </font>
              <fill>
                <patternFill>
                  <bgColor theme="5" tint="0.39994506668294322"/>
                </patternFill>
              </fill>
            </x14:dxf>
          </x14:cfRule>
          <xm:sqref>G3:H38</xm:sqref>
        </x14:conditionalFormatting>
        <x14:conditionalFormatting xmlns:xm="http://schemas.microsoft.com/office/excel/2006/main">
          <x14:cfRule type="containsText" priority="14" operator="containsText" id="{C32D0D7E-3CA2-4370-B935-B3DE621ECA77}">
            <xm:f>NOT(ISERROR(SEARCH("NP",J3)))</xm:f>
            <xm:f>"NP"</xm:f>
            <x14:dxf>
              <font>
                <color rgb="FFC00000"/>
              </font>
              <fill>
                <patternFill>
                  <bgColor theme="5" tint="0.39994506668294322"/>
                </patternFill>
              </fill>
            </x14:dxf>
          </x14:cfRule>
          <x14:cfRule type="containsText" priority="15" operator="containsText" id="{F5E60920-A8C0-4679-AB1B-CA277E727CD4}">
            <xm:f>NOT(ISERROR(SEARCH("HIGH",J3)))</xm:f>
            <xm:f>"HIGH"</xm:f>
            <x14:dxf>
              <fill>
                <patternFill>
                  <bgColor theme="6"/>
                </patternFill>
              </fill>
            </x14:dxf>
          </x14:cfRule>
          <x14:cfRule type="containsText" priority="16" operator="containsText" id="{DE65651F-9652-493E-9256-E7335524883A}">
            <xm:f>NOT(ISERROR(SEARCH("MED",J3)))</xm:f>
            <xm:f>"MED"</xm:f>
            <x14:dxf>
              <fill>
                <patternFill>
                  <bgColor theme="3" tint="0.39994506668294322"/>
                </patternFill>
              </fill>
            </x14:dxf>
          </x14:cfRule>
          <x14:cfRule type="containsText" priority="17" operator="containsText" id="{9F6E2A57-4C31-422A-8ABF-4AFEA330739F}">
            <xm:f>NOT(ISERROR(SEARCH("LOW",J3)))</xm:f>
            <xm:f>"LOW"</xm:f>
            <x14:dxf>
              <fill>
                <patternFill>
                  <bgColor rgb="FFFFFF00"/>
                </patternFill>
              </fill>
            </x14:dxf>
          </x14:cfRule>
          <xm:sqref>J3:J39</xm:sqref>
        </x14:conditionalFormatting>
        <x14:conditionalFormatting xmlns:xm="http://schemas.microsoft.com/office/excel/2006/main">
          <x14:cfRule type="containsText" priority="9" operator="containsText" id="{7EB7D9BB-704C-45CB-B15D-A5B10C39788E}">
            <xm:f>NOT(ISERROR(SEARCH("NP",D40)))</xm:f>
            <xm:f>"NP"</xm:f>
            <x14:dxf>
              <font>
                <color rgb="FFC00000"/>
              </font>
              <fill>
                <patternFill>
                  <bgColor theme="5" tint="0.39994506668294322"/>
                </patternFill>
              </fill>
            </x14:dxf>
          </x14:cfRule>
          <x14:cfRule type="containsText" priority="10" operator="containsText" id="{01087A4C-81B4-4BEF-AB3C-00CF4EE06570}">
            <xm:f>NOT(ISERROR(SEARCH("HIGH",D40)))</xm:f>
            <xm:f>"HIGH"</xm:f>
            <x14:dxf>
              <fill>
                <patternFill>
                  <bgColor theme="6"/>
                </patternFill>
              </fill>
            </x14:dxf>
          </x14:cfRule>
          <x14:cfRule type="containsText" priority="11" operator="containsText" id="{1447690C-A3FC-4CA2-A961-16654AC15DDA}">
            <xm:f>NOT(ISERROR(SEARCH("MED",D40)))</xm:f>
            <xm:f>"MED"</xm:f>
            <x14:dxf>
              <fill>
                <patternFill>
                  <bgColor theme="3" tint="0.39994506668294322"/>
                </patternFill>
              </fill>
            </x14:dxf>
          </x14:cfRule>
          <x14:cfRule type="containsText" priority="12" operator="containsText" id="{F08D72DF-DA2D-4FE1-9E8E-D0C8A930D43A}">
            <xm:f>NOT(ISERROR(SEARCH("LOW",D40)))</xm:f>
            <xm:f>"LOW"</xm:f>
            <x14:dxf>
              <fill>
                <patternFill>
                  <bgColor rgb="FFFFFF00"/>
                </patternFill>
              </fill>
            </x14:dxf>
          </x14:cfRule>
          <xm:sqref>D40</xm:sqref>
        </x14:conditionalFormatting>
        <x14:conditionalFormatting xmlns:xm="http://schemas.microsoft.com/office/excel/2006/main">
          <x14:cfRule type="containsText" priority="1" operator="containsText" id="{FBC0AF70-6760-4CFE-810C-15711421DF4E}">
            <xm:f>NOT(ISERROR(SEARCH("NP",K44)))</xm:f>
            <xm:f>"NP"</xm:f>
            <x14:dxf>
              <font>
                <color rgb="FFC00000"/>
              </font>
              <fill>
                <patternFill>
                  <bgColor theme="5" tint="0.39994506668294322"/>
                </patternFill>
              </fill>
            </x14:dxf>
          </x14:cfRule>
          <x14:cfRule type="containsText" priority="2" operator="containsText" id="{21389747-4C63-48C4-A34E-4DA660D0465A}">
            <xm:f>NOT(ISERROR(SEARCH("HIGH",K44)))</xm:f>
            <xm:f>"HIGH"</xm:f>
            <x14:dxf>
              <fill>
                <patternFill>
                  <bgColor theme="6"/>
                </patternFill>
              </fill>
            </x14:dxf>
          </x14:cfRule>
          <x14:cfRule type="containsText" priority="3" operator="containsText" id="{3A78F1D7-C515-4DFF-BA3D-DABC14BCD893}">
            <xm:f>NOT(ISERROR(SEARCH("MED",K44)))</xm:f>
            <xm:f>"MED"</xm:f>
            <x14:dxf>
              <fill>
                <patternFill>
                  <bgColor theme="3" tint="0.39994506668294322"/>
                </patternFill>
              </fill>
            </x14:dxf>
          </x14:cfRule>
          <x14:cfRule type="containsText" priority="4" operator="containsText" id="{05EDA291-F04A-4E07-8761-56E7F98E53FE}">
            <xm:f>NOT(ISERROR(SEARCH("LOW",K44)))</xm:f>
            <xm:f>"LOW"</xm:f>
            <x14:dxf>
              <fill>
                <patternFill>
                  <bgColor rgb="FFFFFF00"/>
                </patternFill>
              </fill>
            </x14:dxf>
          </x14:cfRule>
          <xm:sqref>K44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K248"/>
  <sheetViews>
    <sheetView topLeftCell="A205" zoomScaleNormal="100" workbookViewId="0">
      <selection activeCell="H242" sqref="H242"/>
    </sheetView>
  </sheetViews>
  <sheetFormatPr defaultColWidth="9.140625" defaultRowHeight="11.25" x14ac:dyDescent="0.2"/>
  <cols>
    <col min="1" max="1" width="9.140625" style="4" customWidth="1"/>
    <col min="2" max="2" width="17.7109375" style="4" customWidth="1"/>
    <col min="3" max="3" width="4.7109375" style="4" customWidth="1"/>
    <col min="4" max="4" width="6.42578125" style="4" customWidth="1"/>
    <col min="5" max="5" width="7.140625" style="4" customWidth="1"/>
    <col min="6" max="6" width="6.5703125" style="4" customWidth="1"/>
    <col min="7" max="7" width="9.140625" style="4"/>
    <col min="8" max="8" width="17.5703125" style="4" customWidth="1"/>
    <col min="9" max="9" width="4.5703125" style="4" customWidth="1"/>
    <col min="10" max="10" width="6.42578125" style="4" bestFit="1" customWidth="1"/>
    <col min="11" max="11" width="7" style="4" customWidth="1"/>
    <col min="12" max="16384" width="9.140625" style="5"/>
  </cols>
  <sheetData>
    <row r="1" spans="1:11" x14ac:dyDescent="0.2">
      <c r="A1" s="1"/>
      <c r="B1" s="2"/>
      <c r="C1" s="2"/>
      <c r="D1" s="2"/>
      <c r="E1" s="3"/>
      <c r="G1" s="1"/>
      <c r="H1" s="2"/>
      <c r="I1" s="2"/>
      <c r="J1" s="2"/>
      <c r="K1" s="3"/>
    </row>
    <row r="2" spans="1:11" x14ac:dyDescent="0.2">
      <c r="A2" s="208" t="s">
        <v>5</v>
      </c>
      <c r="B2" s="209"/>
      <c r="C2" s="209"/>
      <c r="D2" s="210" t="str">
        <f>'Score Entry'!B8</f>
        <v>Harris, Joanna</v>
      </c>
      <c r="E2" s="211"/>
      <c r="G2" s="208" t="s">
        <v>5</v>
      </c>
      <c r="H2" s="209"/>
      <c r="I2" s="209"/>
      <c r="J2" s="210" t="str">
        <f>'Score Entry'!B9</f>
        <v>Smith, Grayson</v>
      </c>
      <c r="K2" s="211"/>
    </row>
    <row r="3" spans="1:11" x14ac:dyDescent="0.2">
      <c r="A3" s="6"/>
      <c r="B3" s="7"/>
      <c r="C3" s="7"/>
      <c r="D3" s="7"/>
      <c r="E3" s="8"/>
      <c r="G3" s="6"/>
      <c r="H3" s="7"/>
      <c r="I3" s="7"/>
      <c r="J3" s="7"/>
      <c r="K3" s="8"/>
    </row>
    <row r="4" spans="1:11" x14ac:dyDescent="0.2">
      <c r="A4" s="6"/>
      <c r="B4" s="7" t="s">
        <v>4</v>
      </c>
      <c r="C4" s="12">
        <v>2</v>
      </c>
      <c r="D4" s="7"/>
      <c r="E4" s="8"/>
      <c r="G4" s="6"/>
      <c r="H4" s="7" t="s">
        <v>4</v>
      </c>
      <c r="I4" s="12">
        <v>2</v>
      </c>
      <c r="J4" s="7"/>
      <c r="K4" s="8"/>
    </row>
    <row r="5" spans="1:11" x14ac:dyDescent="0.2">
      <c r="A5" s="6"/>
      <c r="B5" s="7" t="s">
        <v>0</v>
      </c>
      <c r="C5" s="12">
        <v>1</v>
      </c>
      <c r="D5" s="7"/>
      <c r="E5" s="8"/>
      <c r="G5" s="6"/>
      <c r="H5" s="7" t="s">
        <v>0</v>
      </c>
      <c r="I5" s="12">
        <v>2</v>
      </c>
      <c r="J5" s="7"/>
      <c r="K5" s="8"/>
    </row>
    <row r="6" spans="1:11" x14ac:dyDescent="0.2">
      <c r="A6" s="6"/>
      <c r="B6" s="7" t="s">
        <v>1</v>
      </c>
      <c r="C6" s="12">
        <v>1</v>
      </c>
      <c r="D6" s="9" t="s">
        <v>51</v>
      </c>
      <c r="E6" s="34">
        <f>VLOOKUP(E8,levels,2)</f>
        <v>1</v>
      </c>
      <c r="G6" s="6"/>
      <c r="H6" s="7" t="s">
        <v>1</v>
      </c>
      <c r="I6" s="12">
        <v>1</v>
      </c>
      <c r="J6" s="9" t="s">
        <v>51</v>
      </c>
      <c r="K6" s="34">
        <f>VLOOKUP(K8,levels,2)</f>
        <v>1</v>
      </c>
    </row>
    <row r="7" spans="1:11" x14ac:dyDescent="0.2">
      <c r="A7" s="6"/>
      <c r="B7" s="7" t="s">
        <v>40</v>
      </c>
      <c r="C7" s="12">
        <v>2</v>
      </c>
      <c r="D7" s="9" t="s">
        <v>6</v>
      </c>
      <c r="E7" s="10">
        <f>SUM(C4:C9)</f>
        <v>9</v>
      </c>
      <c r="F7" s="109"/>
      <c r="G7" s="6"/>
      <c r="H7" s="7" t="s">
        <v>40</v>
      </c>
      <c r="I7" s="12">
        <v>2</v>
      </c>
      <c r="J7" s="9" t="s">
        <v>6</v>
      </c>
      <c r="K7" s="10">
        <f>SUM(I4:I9)</f>
        <v>9</v>
      </c>
    </row>
    <row r="8" spans="1:11" x14ac:dyDescent="0.2">
      <c r="A8" s="6"/>
      <c r="B8" s="7" t="s">
        <v>2</v>
      </c>
      <c r="C8" s="12">
        <v>2</v>
      </c>
      <c r="D8" s="7"/>
      <c r="E8" s="11">
        <f>E7/24</f>
        <v>0.375</v>
      </c>
      <c r="G8" s="6"/>
      <c r="H8" s="7" t="s">
        <v>2</v>
      </c>
      <c r="I8" s="12">
        <v>1</v>
      </c>
      <c r="J8" s="7"/>
      <c r="K8" s="11">
        <f>K7/24</f>
        <v>0.375</v>
      </c>
    </row>
    <row r="9" spans="1:11" x14ac:dyDescent="0.2">
      <c r="A9" s="6"/>
      <c r="B9" s="7" t="s">
        <v>3</v>
      </c>
      <c r="C9" s="12">
        <v>1</v>
      </c>
      <c r="D9" s="7"/>
      <c r="E9" s="8"/>
      <c r="G9" s="6"/>
      <c r="H9" s="7" t="s">
        <v>3</v>
      </c>
      <c r="I9" s="12">
        <v>1</v>
      </c>
      <c r="J9" s="7"/>
      <c r="K9" s="8"/>
    </row>
    <row r="10" spans="1:11" x14ac:dyDescent="0.2">
      <c r="A10" s="202" t="s">
        <v>11</v>
      </c>
      <c r="B10" s="203"/>
      <c r="C10" s="203"/>
      <c r="D10" s="203"/>
      <c r="E10" s="204"/>
      <c r="G10" s="202" t="s">
        <v>11</v>
      </c>
      <c r="H10" s="203"/>
      <c r="I10" s="203"/>
      <c r="J10" s="203"/>
      <c r="K10" s="204"/>
    </row>
    <row r="11" spans="1:11" x14ac:dyDescent="0.2">
      <c r="A11" s="202" t="s">
        <v>8</v>
      </c>
      <c r="B11" s="203"/>
      <c r="C11" s="203"/>
      <c r="D11" s="203"/>
      <c r="E11" s="204"/>
      <c r="G11" s="202" t="s">
        <v>8</v>
      </c>
      <c r="H11" s="203"/>
      <c r="I11" s="203"/>
      <c r="J11" s="203"/>
      <c r="K11" s="204"/>
    </row>
    <row r="12" spans="1:11" x14ac:dyDescent="0.2">
      <c r="A12" s="202" t="s">
        <v>36</v>
      </c>
      <c r="B12" s="203"/>
      <c r="C12" s="203"/>
      <c r="D12" s="203"/>
      <c r="E12" s="204"/>
      <c r="G12" s="202" t="s">
        <v>9</v>
      </c>
      <c r="H12" s="203"/>
      <c r="I12" s="203"/>
      <c r="J12" s="203"/>
      <c r="K12" s="204"/>
    </row>
    <row r="13" spans="1:11" ht="12" thickBot="1" x14ac:dyDescent="0.25">
      <c r="A13" s="205" t="s">
        <v>10</v>
      </c>
      <c r="B13" s="206"/>
      <c r="C13" s="206"/>
      <c r="D13" s="206"/>
      <c r="E13" s="207"/>
      <c r="G13" s="205" t="s">
        <v>10</v>
      </c>
      <c r="H13" s="206"/>
      <c r="I13" s="206"/>
      <c r="J13" s="206"/>
      <c r="K13" s="207"/>
    </row>
    <row r="14" spans="1:11" ht="6.75" customHeight="1" thickBot="1" x14ac:dyDescent="0.25"/>
    <row r="15" spans="1:11" x14ac:dyDescent="0.2">
      <c r="A15" s="1"/>
      <c r="B15" s="2"/>
      <c r="C15" s="2"/>
      <c r="D15" s="2"/>
      <c r="E15" s="3"/>
      <c r="G15" s="1"/>
      <c r="H15" s="2"/>
      <c r="I15" s="2"/>
      <c r="J15" s="2"/>
      <c r="K15" s="3"/>
    </row>
    <row r="16" spans="1:11" x14ac:dyDescent="0.2">
      <c r="A16" s="208" t="s">
        <v>5</v>
      </c>
      <c r="B16" s="209"/>
      <c r="C16" s="209"/>
      <c r="D16" s="210" t="str">
        <f>'Score Entry'!B10</f>
        <v>Williams, Terrence</v>
      </c>
      <c r="E16" s="211"/>
      <c r="G16" s="208" t="s">
        <v>5</v>
      </c>
      <c r="H16" s="209"/>
      <c r="I16" s="209"/>
      <c r="J16" s="210" t="str">
        <f>'Score Entry'!B11</f>
        <v>Grantham, Marina</v>
      </c>
      <c r="K16" s="211"/>
    </row>
    <row r="17" spans="1:11" x14ac:dyDescent="0.2">
      <c r="A17" s="6"/>
      <c r="B17" s="7"/>
      <c r="C17" s="7"/>
      <c r="D17" s="7"/>
      <c r="E17" s="8"/>
      <c r="G17" s="6"/>
      <c r="H17" s="7"/>
      <c r="I17" s="7"/>
      <c r="J17" s="7"/>
      <c r="K17" s="8"/>
    </row>
    <row r="18" spans="1:11" x14ac:dyDescent="0.2">
      <c r="A18" s="6"/>
      <c r="B18" s="7" t="s">
        <v>4</v>
      </c>
      <c r="C18" s="12">
        <v>4</v>
      </c>
      <c r="D18" s="7"/>
      <c r="E18" s="8"/>
      <c r="G18" s="6"/>
      <c r="H18" s="7" t="s">
        <v>4</v>
      </c>
      <c r="I18" s="12">
        <v>4</v>
      </c>
      <c r="J18" s="7"/>
      <c r="K18" s="8"/>
    </row>
    <row r="19" spans="1:11" x14ac:dyDescent="0.2">
      <c r="A19" s="6"/>
      <c r="B19" s="7" t="s">
        <v>0</v>
      </c>
      <c r="C19" s="12">
        <v>4</v>
      </c>
      <c r="D19" s="7"/>
      <c r="E19" s="8"/>
      <c r="G19" s="6"/>
      <c r="H19" s="7" t="s">
        <v>0</v>
      </c>
      <c r="I19" s="12">
        <v>3</v>
      </c>
      <c r="J19" s="7"/>
      <c r="K19" s="8"/>
    </row>
    <row r="20" spans="1:11" x14ac:dyDescent="0.2">
      <c r="A20" s="6"/>
      <c r="B20" s="7" t="s">
        <v>1</v>
      </c>
      <c r="C20" s="12">
        <v>2</v>
      </c>
      <c r="D20" s="9" t="s">
        <v>51</v>
      </c>
      <c r="E20" s="34">
        <f>VLOOKUP(E22,levels,2)</f>
        <v>2</v>
      </c>
      <c r="G20" s="6"/>
      <c r="H20" s="7" t="s">
        <v>1</v>
      </c>
      <c r="I20" s="12">
        <v>4</v>
      </c>
      <c r="J20" s="9" t="s">
        <v>51</v>
      </c>
      <c r="K20" s="34">
        <f>VLOOKUP(K22,levels,2)</f>
        <v>3</v>
      </c>
    </row>
    <row r="21" spans="1:11" x14ac:dyDescent="0.2">
      <c r="A21" s="6"/>
      <c r="B21" s="7" t="s">
        <v>40</v>
      </c>
      <c r="C21" s="12">
        <v>2</v>
      </c>
      <c r="D21" s="9" t="s">
        <v>6</v>
      </c>
      <c r="E21" s="10">
        <f>SUM(C18:C23)</f>
        <v>16</v>
      </c>
      <c r="G21" s="6"/>
      <c r="H21" s="7" t="s">
        <v>40</v>
      </c>
      <c r="I21" s="12">
        <v>4</v>
      </c>
      <c r="J21" s="9" t="s">
        <v>6</v>
      </c>
      <c r="K21" s="10">
        <f>SUM(I18:I23)</f>
        <v>20</v>
      </c>
    </row>
    <row r="22" spans="1:11" x14ac:dyDescent="0.2">
      <c r="A22" s="6"/>
      <c r="B22" s="7" t="s">
        <v>2</v>
      </c>
      <c r="C22" s="12">
        <v>2</v>
      </c>
      <c r="D22" s="7"/>
      <c r="E22" s="11">
        <f>E21/24</f>
        <v>0.66666666666666663</v>
      </c>
      <c r="G22" s="6"/>
      <c r="H22" s="7" t="s">
        <v>2</v>
      </c>
      <c r="I22" s="12">
        <v>1</v>
      </c>
      <c r="J22" s="7"/>
      <c r="K22" s="11">
        <f>K21/24</f>
        <v>0.83333333333333337</v>
      </c>
    </row>
    <row r="23" spans="1:11" x14ac:dyDescent="0.2">
      <c r="A23" s="6"/>
      <c r="B23" s="7" t="s">
        <v>3</v>
      </c>
      <c r="C23" s="12">
        <v>2</v>
      </c>
      <c r="D23" s="7"/>
      <c r="E23" s="8"/>
      <c r="G23" s="6"/>
      <c r="H23" s="7" t="s">
        <v>3</v>
      </c>
      <c r="I23" s="12">
        <v>4</v>
      </c>
      <c r="J23" s="7"/>
      <c r="K23" s="11"/>
    </row>
    <row r="24" spans="1:11" x14ac:dyDescent="0.2">
      <c r="A24" s="202" t="s">
        <v>11</v>
      </c>
      <c r="B24" s="203"/>
      <c r="C24" s="203"/>
      <c r="D24" s="203"/>
      <c r="E24" s="204"/>
      <c r="G24" s="202" t="s">
        <v>11</v>
      </c>
      <c r="H24" s="203"/>
      <c r="I24" s="203"/>
      <c r="J24" s="203"/>
      <c r="K24" s="204"/>
    </row>
    <row r="25" spans="1:11" x14ac:dyDescent="0.2">
      <c r="A25" s="202" t="s">
        <v>8</v>
      </c>
      <c r="B25" s="203"/>
      <c r="C25" s="203"/>
      <c r="D25" s="203"/>
      <c r="E25" s="204"/>
      <c r="G25" s="202" t="s">
        <v>8</v>
      </c>
      <c r="H25" s="203"/>
      <c r="I25" s="203"/>
      <c r="J25" s="203"/>
      <c r="K25" s="204"/>
    </row>
    <row r="26" spans="1:11" x14ac:dyDescent="0.2">
      <c r="A26" s="202" t="s">
        <v>9</v>
      </c>
      <c r="B26" s="203"/>
      <c r="C26" s="203"/>
      <c r="D26" s="203"/>
      <c r="E26" s="204"/>
      <c r="G26" s="202" t="s">
        <v>9</v>
      </c>
      <c r="H26" s="203"/>
      <c r="I26" s="203"/>
      <c r="J26" s="203"/>
      <c r="K26" s="204"/>
    </row>
    <row r="27" spans="1:11" ht="12" thickBot="1" x14ac:dyDescent="0.25">
      <c r="A27" s="205" t="s">
        <v>10</v>
      </c>
      <c r="B27" s="206"/>
      <c r="C27" s="206"/>
      <c r="D27" s="206"/>
      <c r="E27" s="207"/>
      <c r="G27" s="205" t="s">
        <v>10</v>
      </c>
      <c r="H27" s="206"/>
      <c r="I27" s="206"/>
      <c r="J27" s="206"/>
      <c r="K27" s="207"/>
    </row>
    <row r="28" spans="1:11" ht="7.5" customHeight="1" thickBot="1" x14ac:dyDescent="0.25"/>
    <row r="29" spans="1:11" x14ac:dyDescent="0.2">
      <c r="A29" s="1"/>
      <c r="B29" s="2"/>
      <c r="C29" s="2"/>
      <c r="D29" s="2"/>
      <c r="E29" s="3"/>
      <c r="G29" s="1"/>
      <c r="H29" s="2"/>
      <c r="I29" s="2"/>
      <c r="J29" s="2"/>
      <c r="K29" s="3"/>
    </row>
    <row r="30" spans="1:11" x14ac:dyDescent="0.2">
      <c r="A30" s="208" t="s">
        <v>5</v>
      </c>
      <c r="B30" s="209"/>
      <c r="C30" s="209"/>
      <c r="D30" s="210" t="str">
        <f>'Score Entry'!B12</f>
        <v>James, Heidi</v>
      </c>
      <c r="E30" s="211"/>
      <c r="G30" s="208" t="s">
        <v>5</v>
      </c>
      <c r="H30" s="209"/>
      <c r="I30" s="209"/>
      <c r="J30" s="210" t="str">
        <f>'Score Entry'!B13</f>
        <v>Lewis, Garrett</v>
      </c>
      <c r="K30" s="211"/>
    </row>
    <row r="31" spans="1:11" x14ac:dyDescent="0.2">
      <c r="A31" s="6"/>
      <c r="B31" s="7"/>
      <c r="C31" s="7"/>
      <c r="D31" s="7"/>
      <c r="E31" s="8"/>
      <c r="G31" s="6"/>
      <c r="H31" s="7"/>
      <c r="I31" s="7"/>
      <c r="J31" s="7"/>
      <c r="K31" s="8"/>
    </row>
    <row r="32" spans="1:11" x14ac:dyDescent="0.2">
      <c r="A32" s="6"/>
      <c r="B32" s="7" t="s">
        <v>4</v>
      </c>
      <c r="C32" s="12">
        <v>3</v>
      </c>
      <c r="D32" s="7"/>
      <c r="E32" s="8"/>
      <c r="G32" s="6"/>
      <c r="H32" s="7" t="s">
        <v>4</v>
      </c>
      <c r="I32" s="12">
        <v>2</v>
      </c>
      <c r="J32" s="7"/>
      <c r="K32" s="8"/>
    </row>
    <row r="33" spans="1:11" x14ac:dyDescent="0.2">
      <c r="A33" s="6"/>
      <c r="B33" s="7" t="s">
        <v>0</v>
      </c>
      <c r="C33" s="12">
        <v>3</v>
      </c>
      <c r="D33" s="7"/>
      <c r="E33" s="8"/>
      <c r="G33" s="6"/>
      <c r="H33" s="7" t="s">
        <v>0</v>
      </c>
      <c r="I33" s="12">
        <v>2</v>
      </c>
      <c r="J33" s="7"/>
      <c r="K33" s="8"/>
    </row>
    <row r="34" spans="1:11" x14ac:dyDescent="0.2">
      <c r="A34" s="6"/>
      <c r="B34" s="7" t="s">
        <v>1</v>
      </c>
      <c r="C34" s="12">
        <v>3</v>
      </c>
      <c r="D34" s="9" t="s">
        <v>51</v>
      </c>
      <c r="E34" s="34">
        <f>VLOOKUP(E36,levels,2)</f>
        <v>2</v>
      </c>
      <c r="G34" s="6"/>
      <c r="H34" s="7" t="s">
        <v>1</v>
      </c>
      <c r="I34" s="12">
        <v>2</v>
      </c>
      <c r="J34" s="9" t="s">
        <v>51</v>
      </c>
      <c r="K34" s="34">
        <f>VLOOKUP(K36,levels,2)</f>
        <v>2</v>
      </c>
    </row>
    <row r="35" spans="1:11" x14ac:dyDescent="0.2">
      <c r="A35" s="6" t="s">
        <v>13</v>
      </c>
      <c r="B35" s="7" t="s">
        <v>40</v>
      </c>
      <c r="C35" s="12">
        <v>4</v>
      </c>
      <c r="D35" s="9" t="s">
        <v>6</v>
      </c>
      <c r="E35" s="10">
        <f>SUM(C32:C37)</f>
        <v>17</v>
      </c>
      <c r="G35" s="6"/>
      <c r="H35" s="7" t="s">
        <v>40</v>
      </c>
      <c r="I35" s="12">
        <v>4</v>
      </c>
      <c r="J35" s="9" t="s">
        <v>6</v>
      </c>
      <c r="K35" s="10">
        <f>SUM(I32:I37)</f>
        <v>15</v>
      </c>
    </row>
    <row r="36" spans="1:11" x14ac:dyDescent="0.2">
      <c r="A36" s="6"/>
      <c r="B36" s="7" t="s">
        <v>2</v>
      </c>
      <c r="C36" s="12">
        <v>2</v>
      </c>
      <c r="D36" s="7"/>
      <c r="E36" s="11">
        <f>E35/24</f>
        <v>0.70833333333333337</v>
      </c>
      <c r="G36" s="6"/>
      <c r="H36" s="7" t="s">
        <v>2</v>
      </c>
      <c r="I36" s="12">
        <v>1</v>
      </c>
      <c r="J36" s="7"/>
      <c r="K36" s="11">
        <f>K35/24</f>
        <v>0.625</v>
      </c>
    </row>
    <row r="37" spans="1:11" x14ac:dyDescent="0.2">
      <c r="A37" s="6"/>
      <c r="B37" s="7" t="s">
        <v>3</v>
      </c>
      <c r="C37" s="12">
        <v>2</v>
      </c>
      <c r="D37" s="7"/>
      <c r="E37" s="8"/>
      <c r="G37" s="6"/>
      <c r="H37" s="7" t="s">
        <v>3</v>
      </c>
      <c r="I37" s="12">
        <v>4</v>
      </c>
      <c r="J37" s="7"/>
      <c r="K37" s="8"/>
    </row>
    <row r="38" spans="1:11" x14ac:dyDescent="0.2">
      <c r="A38" s="202" t="s">
        <v>11</v>
      </c>
      <c r="B38" s="203"/>
      <c r="C38" s="203"/>
      <c r="D38" s="203"/>
      <c r="E38" s="204"/>
      <c r="G38" s="202" t="s">
        <v>7</v>
      </c>
      <c r="H38" s="203"/>
      <c r="I38" s="203"/>
      <c r="J38" s="203"/>
      <c r="K38" s="204"/>
    </row>
    <row r="39" spans="1:11" x14ac:dyDescent="0.2">
      <c r="A39" s="202" t="s">
        <v>8</v>
      </c>
      <c r="B39" s="203"/>
      <c r="C39" s="203"/>
      <c r="D39" s="203"/>
      <c r="E39" s="204"/>
      <c r="G39" s="202" t="s">
        <v>8</v>
      </c>
      <c r="H39" s="203"/>
      <c r="I39" s="203"/>
      <c r="J39" s="203"/>
      <c r="K39" s="204"/>
    </row>
    <row r="40" spans="1:11" x14ac:dyDescent="0.2">
      <c r="A40" s="202" t="s">
        <v>9</v>
      </c>
      <c r="B40" s="203"/>
      <c r="C40" s="203"/>
      <c r="D40" s="203"/>
      <c r="E40" s="204"/>
      <c r="G40" s="202" t="s">
        <v>9</v>
      </c>
      <c r="H40" s="203"/>
      <c r="I40" s="203"/>
      <c r="J40" s="203"/>
      <c r="K40" s="204"/>
    </row>
    <row r="41" spans="1:11" ht="12" thickBot="1" x14ac:dyDescent="0.25">
      <c r="A41" s="205" t="s">
        <v>10</v>
      </c>
      <c r="B41" s="206"/>
      <c r="C41" s="206"/>
      <c r="D41" s="206"/>
      <c r="E41" s="207"/>
      <c r="G41" s="205" t="s">
        <v>10</v>
      </c>
      <c r="H41" s="206"/>
      <c r="I41" s="206"/>
      <c r="J41" s="206"/>
      <c r="K41" s="207"/>
    </row>
    <row r="42" spans="1:11" ht="6.75" customHeight="1" thickBot="1" x14ac:dyDescent="0.25"/>
    <row r="43" spans="1:11" x14ac:dyDescent="0.2">
      <c r="A43" s="1"/>
      <c r="B43" s="2"/>
      <c r="C43" s="2"/>
      <c r="D43" s="2"/>
      <c r="E43" s="3"/>
      <c r="G43" s="1"/>
      <c r="H43" s="2"/>
      <c r="I43" s="2"/>
      <c r="J43" s="2"/>
      <c r="K43" s="3"/>
    </row>
    <row r="44" spans="1:11" x14ac:dyDescent="0.2">
      <c r="A44" s="208" t="s">
        <v>5</v>
      </c>
      <c r="B44" s="209"/>
      <c r="C44" s="209"/>
      <c r="D44" s="210" t="str">
        <f>'Score Entry'!B14</f>
        <v>Winslow, Tenille</v>
      </c>
      <c r="E44" s="211"/>
      <c r="G44" s="208" t="s">
        <v>5</v>
      </c>
      <c r="H44" s="209"/>
      <c r="I44" s="209"/>
      <c r="J44" s="210" t="str">
        <f>'Score Entry'!B15</f>
        <v>Desmond, Daphne</v>
      </c>
      <c r="K44" s="211"/>
    </row>
    <row r="45" spans="1:11" x14ac:dyDescent="0.2">
      <c r="A45" s="6"/>
      <c r="B45" s="7"/>
      <c r="C45" s="7"/>
      <c r="D45" s="7"/>
      <c r="E45" s="8"/>
      <c r="G45" s="6"/>
      <c r="H45" s="7"/>
      <c r="I45" s="7"/>
      <c r="J45" s="7"/>
      <c r="K45" s="8"/>
    </row>
    <row r="46" spans="1:11" x14ac:dyDescent="0.2">
      <c r="A46" s="6"/>
      <c r="B46" s="7" t="s">
        <v>4</v>
      </c>
      <c r="C46" s="12">
        <v>3</v>
      </c>
      <c r="D46" s="7"/>
      <c r="E46" s="8"/>
      <c r="G46" s="6"/>
      <c r="H46" s="7" t="s">
        <v>4</v>
      </c>
      <c r="I46" s="12">
        <v>2</v>
      </c>
      <c r="J46" s="7"/>
      <c r="K46" s="8"/>
    </row>
    <row r="47" spans="1:11" x14ac:dyDescent="0.2">
      <c r="A47" s="6"/>
      <c r="B47" s="7" t="s">
        <v>0</v>
      </c>
      <c r="C47" s="12">
        <v>2</v>
      </c>
      <c r="D47" s="7"/>
      <c r="E47" s="8"/>
      <c r="G47" s="6"/>
      <c r="H47" s="7" t="s">
        <v>0</v>
      </c>
      <c r="I47" s="12">
        <v>1</v>
      </c>
      <c r="J47" s="7"/>
      <c r="K47" s="8"/>
    </row>
    <row r="48" spans="1:11" x14ac:dyDescent="0.2">
      <c r="A48" s="6"/>
      <c r="B48" s="7" t="s">
        <v>1</v>
      </c>
      <c r="C48" s="12">
        <v>3</v>
      </c>
      <c r="D48" s="9" t="s">
        <v>51</v>
      </c>
      <c r="E48" s="34">
        <f>VLOOKUP(E50,levels,2)</f>
        <v>2</v>
      </c>
      <c r="G48" s="6"/>
      <c r="H48" s="7" t="s">
        <v>1</v>
      </c>
      <c r="I48" s="12">
        <v>2</v>
      </c>
      <c r="J48" s="9" t="s">
        <v>51</v>
      </c>
      <c r="K48" s="34">
        <f>VLOOKUP(K50,levels,2)</f>
        <v>2</v>
      </c>
    </row>
    <row r="49" spans="1:11" x14ac:dyDescent="0.2">
      <c r="A49" s="6"/>
      <c r="B49" s="7" t="s">
        <v>40</v>
      </c>
      <c r="C49" s="12">
        <v>3</v>
      </c>
      <c r="D49" s="9" t="s">
        <v>6</v>
      </c>
      <c r="E49" s="10">
        <f>SUM(C46:C51)</f>
        <v>16</v>
      </c>
      <c r="G49" s="6"/>
      <c r="H49" s="7" t="s">
        <v>40</v>
      </c>
      <c r="I49" s="12">
        <v>4</v>
      </c>
      <c r="J49" s="9" t="s">
        <v>6</v>
      </c>
      <c r="K49" s="10">
        <f>SUM(I46:I51)</f>
        <v>15</v>
      </c>
    </row>
    <row r="50" spans="1:11" x14ac:dyDescent="0.2">
      <c r="A50" s="6"/>
      <c r="B50" s="7" t="s">
        <v>2</v>
      </c>
      <c r="C50" s="12">
        <v>2</v>
      </c>
      <c r="D50" s="7"/>
      <c r="E50" s="11">
        <f>E49/24</f>
        <v>0.66666666666666663</v>
      </c>
      <c r="G50" s="6"/>
      <c r="H50" s="7" t="s">
        <v>2</v>
      </c>
      <c r="I50" s="12">
        <v>2</v>
      </c>
      <c r="J50" s="7"/>
      <c r="K50" s="11">
        <f>K49/24</f>
        <v>0.625</v>
      </c>
    </row>
    <row r="51" spans="1:11" x14ac:dyDescent="0.2">
      <c r="A51" s="6"/>
      <c r="B51" s="7" t="s">
        <v>3</v>
      </c>
      <c r="C51" s="12">
        <v>3</v>
      </c>
      <c r="D51" s="7"/>
      <c r="E51" s="8"/>
      <c r="G51" s="6"/>
      <c r="H51" s="7" t="s">
        <v>3</v>
      </c>
      <c r="I51" s="12">
        <v>4</v>
      </c>
      <c r="J51" s="7"/>
      <c r="K51" s="8"/>
    </row>
    <row r="52" spans="1:11" x14ac:dyDescent="0.2">
      <c r="A52" s="202" t="s">
        <v>11</v>
      </c>
      <c r="B52" s="203"/>
      <c r="C52" s="203"/>
      <c r="D52" s="203"/>
      <c r="E52" s="204"/>
      <c r="G52" s="202" t="s">
        <v>11</v>
      </c>
      <c r="H52" s="203"/>
      <c r="I52" s="203"/>
      <c r="J52" s="203"/>
      <c r="K52" s="204"/>
    </row>
    <row r="53" spans="1:11" x14ac:dyDescent="0.2">
      <c r="A53" s="202" t="s">
        <v>8</v>
      </c>
      <c r="B53" s="203"/>
      <c r="C53" s="203"/>
      <c r="D53" s="203"/>
      <c r="E53" s="204"/>
      <c r="G53" s="202" t="s">
        <v>8</v>
      </c>
      <c r="H53" s="203"/>
      <c r="I53" s="203"/>
      <c r="J53" s="203"/>
      <c r="K53" s="204"/>
    </row>
    <row r="54" spans="1:11" x14ac:dyDescent="0.2">
      <c r="A54" s="202" t="s">
        <v>9</v>
      </c>
      <c r="B54" s="203"/>
      <c r="C54" s="203"/>
      <c r="D54" s="203"/>
      <c r="E54" s="204"/>
      <c r="G54" s="202" t="s">
        <v>9</v>
      </c>
      <c r="H54" s="203"/>
      <c r="I54" s="203"/>
      <c r="J54" s="203"/>
      <c r="K54" s="204"/>
    </row>
    <row r="55" spans="1:11" ht="12" thickBot="1" x14ac:dyDescent="0.25">
      <c r="A55" s="205" t="s">
        <v>10</v>
      </c>
      <c r="B55" s="206"/>
      <c r="C55" s="206"/>
      <c r="D55" s="206"/>
      <c r="E55" s="207"/>
      <c r="G55" s="205" t="s">
        <v>10</v>
      </c>
      <c r="H55" s="206"/>
      <c r="I55" s="206"/>
      <c r="J55" s="206"/>
      <c r="K55" s="207"/>
    </row>
    <row r="56" spans="1:11" ht="87.75" customHeight="1" thickBot="1" x14ac:dyDescent="0.25"/>
    <row r="57" spans="1:11" x14ac:dyDescent="0.2">
      <c r="A57" s="1"/>
      <c r="B57" s="2"/>
      <c r="C57" s="2"/>
      <c r="D57" s="2"/>
      <c r="E57" s="3"/>
      <c r="G57" s="1"/>
      <c r="H57" s="2"/>
      <c r="I57" s="2"/>
      <c r="J57" s="2"/>
      <c r="K57" s="3"/>
    </row>
    <row r="58" spans="1:11" x14ac:dyDescent="0.2">
      <c r="A58" s="208" t="s">
        <v>5</v>
      </c>
      <c r="B58" s="209"/>
      <c r="C58" s="209"/>
      <c r="D58" s="210" t="str">
        <f>'Score Entry'!B16</f>
        <v>Christensen, Heather</v>
      </c>
      <c r="E58" s="211"/>
      <c r="G58" s="208" t="s">
        <v>5</v>
      </c>
      <c r="H58" s="209"/>
      <c r="I58" s="209"/>
      <c r="J58" s="210" t="str">
        <f>'Score Entry'!B17</f>
        <v>Villalobos, Chris</v>
      </c>
      <c r="K58" s="211"/>
    </row>
    <row r="59" spans="1:11" x14ac:dyDescent="0.2">
      <c r="A59" s="6"/>
      <c r="B59" s="7"/>
      <c r="C59" s="7"/>
      <c r="D59" s="7"/>
      <c r="E59" s="8"/>
      <c r="G59" s="6"/>
      <c r="H59" s="7"/>
      <c r="I59" s="7"/>
      <c r="J59" s="7"/>
      <c r="K59" s="8"/>
    </row>
    <row r="60" spans="1:11" x14ac:dyDescent="0.2">
      <c r="A60" s="6"/>
      <c r="B60" s="7" t="s">
        <v>4</v>
      </c>
      <c r="C60" s="12">
        <v>3</v>
      </c>
      <c r="D60" s="7"/>
      <c r="E60" s="8"/>
      <c r="G60" s="6"/>
      <c r="H60" s="7" t="s">
        <v>4</v>
      </c>
      <c r="I60" s="12">
        <v>4</v>
      </c>
      <c r="J60" s="7"/>
      <c r="K60" s="8"/>
    </row>
    <row r="61" spans="1:11" x14ac:dyDescent="0.2">
      <c r="A61" s="6"/>
      <c r="B61" s="7" t="s">
        <v>0</v>
      </c>
      <c r="C61" s="12">
        <v>3</v>
      </c>
      <c r="D61" s="7"/>
      <c r="E61" s="8"/>
      <c r="G61" s="6"/>
      <c r="H61" s="7" t="s">
        <v>0</v>
      </c>
      <c r="I61" s="12">
        <v>4</v>
      </c>
      <c r="J61" s="7"/>
      <c r="K61" s="8"/>
    </row>
    <row r="62" spans="1:11" x14ac:dyDescent="0.2">
      <c r="A62" s="6"/>
      <c r="B62" s="7" t="s">
        <v>1</v>
      </c>
      <c r="C62" s="12">
        <v>2</v>
      </c>
      <c r="D62" s="9" t="s">
        <v>51</v>
      </c>
      <c r="E62" s="34">
        <f>VLOOKUP(E64,levels,2)</f>
        <v>2</v>
      </c>
      <c r="G62" s="6"/>
      <c r="H62" s="7" t="s">
        <v>1</v>
      </c>
      <c r="I62" s="12">
        <v>3</v>
      </c>
      <c r="J62" s="9" t="s">
        <v>51</v>
      </c>
      <c r="K62" s="34">
        <f>VLOOKUP(K64,levels,2)</f>
        <v>2</v>
      </c>
    </row>
    <row r="63" spans="1:11" x14ac:dyDescent="0.2">
      <c r="A63" s="6"/>
      <c r="B63" s="7" t="s">
        <v>40</v>
      </c>
      <c r="C63" s="12">
        <v>3</v>
      </c>
      <c r="D63" s="9" t="s">
        <v>6</v>
      </c>
      <c r="E63" s="10">
        <f>SUM(C60:C65)</f>
        <v>15</v>
      </c>
      <c r="G63" s="6"/>
      <c r="H63" s="7" t="s">
        <v>40</v>
      </c>
      <c r="I63" s="12">
        <v>1</v>
      </c>
      <c r="J63" s="9" t="s">
        <v>6</v>
      </c>
      <c r="K63" s="10">
        <f>SUM(I60:I65)</f>
        <v>16</v>
      </c>
    </row>
    <row r="64" spans="1:11" x14ac:dyDescent="0.2">
      <c r="A64" s="6"/>
      <c r="B64" s="7" t="s">
        <v>2</v>
      </c>
      <c r="C64" s="12">
        <v>2</v>
      </c>
      <c r="D64" s="7"/>
      <c r="E64" s="11">
        <f>E63/24</f>
        <v>0.625</v>
      </c>
      <c r="G64" s="6"/>
      <c r="H64" s="7" t="s">
        <v>2</v>
      </c>
      <c r="I64" s="12">
        <v>2</v>
      </c>
      <c r="J64" s="7"/>
      <c r="K64" s="11">
        <f>K63/24</f>
        <v>0.66666666666666663</v>
      </c>
    </row>
    <row r="65" spans="1:11" x14ac:dyDescent="0.2">
      <c r="A65" s="6"/>
      <c r="B65" s="7" t="s">
        <v>3</v>
      </c>
      <c r="C65" s="12">
        <v>2</v>
      </c>
      <c r="D65" s="7"/>
      <c r="E65" s="8"/>
      <c r="G65" s="6"/>
      <c r="H65" s="7" t="s">
        <v>3</v>
      </c>
      <c r="I65" s="12">
        <v>2</v>
      </c>
      <c r="J65" s="7"/>
      <c r="K65" s="8"/>
    </row>
    <row r="66" spans="1:11" x14ac:dyDescent="0.2">
      <c r="A66" s="202" t="s">
        <v>11</v>
      </c>
      <c r="B66" s="203"/>
      <c r="C66" s="203"/>
      <c r="D66" s="203"/>
      <c r="E66" s="204"/>
      <c r="G66" s="202" t="s">
        <v>11</v>
      </c>
      <c r="H66" s="203"/>
      <c r="I66" s="203"/>
      <c r="J66" s="203"/>
      <c r="K66" s="204"/>
    </row>
    <row r="67" spans="1:11" x14ac:dyDescent="0.2">
      <c r="A67" s="202" t="s">
        <v>8</v>
      </c>
      <c r="B67" s="203"/>
      <c r="C67" s="203"/>
      <c r="D67" s="203"/>
      <c r="E67" s="204"/>
      <c r="G67" s="202" t="s">
        <v>8</v>
      </c>
      <c r="H67" s="203"/>
      <c r="I67" s="203"/>
      <c r="J67" s="203"/>
      <c r="K67" s="204"/>
    </row>
    <row r="68" spans="1:11" x14ac:dyDescent="0.2">
      <c r="A68" s="202" t="s">
        <v>9</v>
      </c>
      <c r="B68" s="203"/>
      <c r="C68" s="203"/>
      <c r="D68" s="203"/>
      <c r="E68" s="204"/>
      <c r="G68" s="202" t="s">
        <v>9</v>
      </c>
      <c r="H68" s="203"/>
      <c r="I68" s="203"/>
      <c r="J68" s="203"/>
      <c r="K68" s="204"/>
    </row>
    <row r="69" spans="1:11" ht="12" thickBot="1" x14ac:dyDescent="0.25">
      <c r="A69" s="205" t="s">
        <v>10</v>
      </c>
      <c r="B69" s="206"/>
      <c r="C69" s="206"/>
      <c r="D69" s="206"/>
      <c r="E69" s="207"/>
      <c r="G69" s="205" t="s">
        <v>10</v>
      </c>
      <c r="H69" s="206"/>
      <c r="I69" s="206"/>
      <c r="J69" s="206"/>
      <c r="K69" s="207"/>
    </row>
    <row r="70" spans="1:11" x14ac:dyDescent="0.2">
      <c r="A70" s="1"/>
      <c r="B70" s="2"/>
      <c r="C70" s="2"/>
      <c r="D70" s="2"/>
      <c r="E70" s="3"/>
      <c r="G70" s="1"/>
      <c r="H70" s="2"/>
      <c r="I70" s="2"/>
      <c r="J70" s="2"/>
      <c r="K70" s="3"/>
    </row>
    <row r="71" spans="1:11" x14ac:dyDescent="0.2">
      <c r="A71" s="208" t="s">
        <v>5</v>
      </c>
      <c r="B71" s="209"/>
      <c r="C71" s="209"/>
      <c r="D71" s="210" t="str">
        <f>'Score Entry'!B18</f>
        <v>Gonzales, Rick</v>
      </c>
      <c r="E71" s="211"/>
      <c r="G71" s="208" t="s">
        <v>5</v>
      </c>
      <c r="H71" s="209"/>
      <c r="I71" s="209"/>
      <c r="J71" s="210" t="str">
        <f>'Score Entry'!B19</f>
        <v>Vandersnatch, Greg</v>
      </c>
      <c r="K71" s="211"/>
    </row>
    <row r="72" spans="1:11" x14ac:dyDescent="0.2">
      <c r="A72" s="6"/>
      <c r="B72" s="7"/>
      <c r="C72" s="7"/>
      <c r="D72" s="7"/>
      <c r="E72" s="8"/>
      <c r="G72" s="6"/>
      <c r="H72" s="7"/>
      <c r="I72" s="7"/>
      <c r="J72" s="7"/>
      <c r="K72" s="8"/>
    </row>
    <row r="73" spans="1:11" x14ac:dyDescent="0.2">
      <c r="A73" s="6"/>
      <c r="B73" s="7" t="s">
        <v>4</v>
      </c>
      <c r="C73" s="12">
        <v>4</v>
      </c>
      <c r="D73" s="7"/>
      <c r="E73" s="8"/>
      <c r="G73" s="6"/>
      <c r="H73" s="7" t="s">
        <v>4</v>
      </c>
      <c r="I73" s="12">
        <v>3</v>
      </c>
      <c r="J73" s="7"/>
      <c r="K73" s="8"/>
    </row>
    <row r="74" spans="1:11" x14ac:dyDescent="0.2">
      <c r="A74" s="6"/>
      <c r="B74" s="7" t="s">
        <v>0</v>
      </c>
      <c r="C74" s="12">
        <v>4</v>
      </c>
      <c r="D74" s="7"/>
      <c r="E74" s="8"/>
      <c r="G74" s="6"/>
      <c r="H74" s="7" t="s">
        <v>0</v>
      </c>
      <c r="I74" s="12">
        <v>2</v>
      </c>
      <c r="J74" s="7"/>
      <c r="K74" s="8"/>
    </row>
    <row r="75" spans="1:11" x14ac:dyDescent="0.2">
      <c r="A75" s="6"/>
      <c r="B75" s="7" t="s">
        <v>1</v>
      </c>
      <c r="C75" s="12">
        <v>2</v>
      </c>
      <c r="D75" s="9" t="s">
        <v>51</v>
      </c>
      <c r="E75" s="34">
        <f>VLOOKUP(E77,levels,2)</f>
        <v>3</v>
      </c>
      <c r="G75" s="6"/>
      <c r="H75" s="7" t="s">
        <v>1</v>
      </c>
      <c r="I75" s="12">
        <v>3</v>
      </c>
      <c r="J75" s="9" t="s">
        <v>51</v>
      </c>
      <c r="K75" s="34">
        <f>VLOOKUP(K77,levels,2)</f>
        <v>1</v>
      </c>
    </row>
    <row r="76" spans="1:11" x14ac:dyDescent="0.2">
      <c r="A76" s="6"/>
      <c r="B76" s="7" t="s">
        <v>40</v>
      </c>
      <c r="C76" s="12">
        <v>3</v>
      </c>
      <c r="D76" s="9" t="s">
        <v>6</v>
      </c>
      <c r="E76" s="10">
        <f>SUM(C73:C78)</f>
        <v>18</v>
      </c>
      <c r="G76" s="6"/>
      <c r="H76" s="7" t="s">
        <v>40</v>
      </c>
      <c r="I76" s="12">
        <v>2</v>
      </c>
      <c r="J76" s="9" t="s">
        <v>6</v>
      </c>
      <c r="K76" s="10">
        <f>SUM(I73:I78)</f>
        <v>14</v>
      </c>
    </row>
    <row r="77" spans="1:11" x14ac:dyDescent="0.2">
      <c r="A77" s="6"/>
      <c r="B77" s="7" t="s">
        <v>2</v>
      </c>
      <c r="C77" s="12">
        <v>1</v>
      </c>
      <c r="D77" s="7"/>
      <c r="E77" s="11">
        <f>E76/24</f>
        <v>0.75</v>
      </c>
      <c r="G77" s="6"/>
      <c r="H77" s="7" t="s">
        <v>2</v>
      </c>
      <c r="I77" s="12">
        <v>2</v>
      </c>
      <c r="J77" s="7"/>
      <c r="K77" s="11">
        <f>K76/24</f>
        <v>0.58333333333333337</v>
      </c>
    </row>
    <row r="78" spans="1:11" x14ac:dyDescent="0.2">
      <c r="A78" s="6"/>
      <c r="B78" s="7" t="s">
        <v>3</v>
      </c>
      <c r="C78" s="12">
        <v>4</v>
      </c>
      <c r="D78" s="7"/>
      <c r="E78" s="8"/>
      <c r="G78" s="6"/>
      <c r="H78" s="7" t="s">
        <v>3</v>
      </c>
      <c r="I78" s="12">
        <v>2</v>
      </c>
      <c r="J78" s="7"/>
      <c r="K78" s="8"/>
    </row>
    <row r="79" spans="1:11" x14ac:dyDescent="0.2">
      <c r="A79" s="202" t="s">
        <v>11</v>
      </c>
      <c r="B79" s="203"/>
      <c r="C79" s="203"/>
      <c r="D79" s="203"/>
      <c r="E79" s="204"/>
      <c r="G79" s="202" t="s">
        <v>11</v>
      </c>
      <c r="H79" s="203"/>
      <c r="I79" s="203"/>
      <c r="J79" s="203"/>
      <c r="K79" s="204"/>
    </row>
    <row r="80" spans="1:11" x14ac:dyDescent="0.2">
      <c r="A80" s="202" t="s">
        <v>8</v>
      </c>
      <c r="B80" s="203"/>
      <c r="C80" s="203"/>
      <c r="D80" s="203"/>
      <c r="E80" s="204"/>
      <c r="G80" s="202" t="s">
        <v>8</v>
      </c>
      <c r="H80" s="203"/>
      <c r="I80" s="203"/>
      <c r="J80" s="203"/>
      <c r="K80" s="204"/>
    </row>
    <row r="81" spans="1:11" x14ac:dyDescent="0.2">
      <c r="A81" s="202" t="s">
        <v>9</v>
      </c>
      <c r="B81" s="203"/>
      <c r="C81" s="203"/>
      <c r="D81" s="203"/>
      <c r="E81" s="204"/>
      <c r="G81" s="202" t="s">
        <v>9</v>
      </c>
      <c r="H81" s="203"/>
      <c r="I81" s="203"/>
      <c r="J81" s="203"/>
      <c r="K81" s="204"/>
    </row>
    <row r="82" spans="1:11" ht="12" thickBot="1" x14ac:dyDescent="0.25">
      <c r="A82" s="205" t="s">
        <v>10</v>
      </c>
      <c r="B82" s="206"/>
      <c r="C82" s="206"/>
      <c r="D82" s="206"/>
      <c r="E82" s="207"/>
      <c r="G82" s="205" t="s">
        <v>10</v>
      </c>
      <c r="H82" s="206"/>
      <c r="I82" s="206"/>
      <c r="J82" s="206"/>
      <c r="K82" s="207"/>
    </row>
    <row r="83" spans="1:11" ht="5.25" customHeight="1" thickBot="1" x14ac:dyDescent="0.25"/>
    <row r="84" spans="1:11" x14ac:dyDescent="0.2">
      <c r="A84" s="1"/>
      <c r="B84" s="2"/>
      <c r="C84" s="2"/>
      <c r="D84" s="2"/>
      <c r="E84" s="3"/>
      <c r="G84" s="1"/>
      <c r="H84" s="2"/>
      <c r="I84" s="2"/>
      <c r="J84" s="2"/>
      <c r="K84" s="3"/>
    </row>
    <row r="85" spans="1:11" x14ac:dyDescent="0.2">
      <c r="A85" s="208" t="s">
        <v>5</v>
      </c>
      <c r="B85" s="209"/>
      <c r="C85" s="209"/>
      <c r="D85" s="210" t="str">
        <f>'Score Entry'!B20</f>
        <v>Israelsen, Marissa</v>
      </c>
      <c r="E85" s="211"/>
      <c r="G85" s="208" t="s">
        <v>5</v>
      </c>
      <c r="H85" s="209"/>
      <c r="I85" s="209"/>
      <c r="J85" s="210" t="str">
        <f>'Score Entry'!B21</f>
        <v>Johnson, Timothy</v>
      </c>
      <c r="K85" s="211"/>
    </row>
    <row r="86" spans="1:11" x14ac:dyDescent="0.2">
      <c r="A86" s="6"/>
      <c r="B86" s="7"/>
      <c r="C86" s="7"/>
      <c r="D86" s="7"/>
      <c r="E86" s="8"/>
      <c r="G86" s="6"/>
      <c r="H86" s="7"/>
      <c r="I86" s="7"/>
      <c r="J86" s="7"/>
      <c r="K86" s="8"/>
    </row>
    <row r="87" spans="1:11" x14ac:dyDescent="0.2">
      <c r="A87" s="6"/>
      <c r="B87" s="7" t="s">
        <v>4</v>
      </c>
      <c r="C87" s="12">
        <v>3</v>
      </c>
      <c r="D87" s="7"/>
      <c r="E87" s="8"/>
      <c r="G87" s="6"/>
      <c r="H87" s="7" t="s">
        <v>4</v>
      </c>
      <c r="I87" s="12">
        <v>1</v>
      </c>
      <c r="J87" s="7"/>
      <c r="K87" s="8"/>
    </row>
    <row r="88" spans="1:11" x14ac:dyDescent="0.2">
      <c r="A88" s="6"/>
      <c r="B88" s="7" t="s">
        <v>0</v>
      </c>
      <c r="C88" s="12">
        <v>4</v>
      </c>
      <c r="D88" s="7"/>
      <c r="E88" s="8"/>
      <c r="G88" s="6"/>
      <c r="H88" s="7" t="s">
        <v>0</v>
      </c>
      <c r="I88" s="12">
        <v>2</v>
      </c>
      <c r="J88" s="7"/>
      <c r="K88" s="8"/>
    </row>
    <row r="89" spans="1:11" x14ac:dyDescent="0.2">
      <c r="A89" s="6"/>
      <c r="B89" s="7" t="s">
        <v>1</v>
      </c>
      <c r="C89" s="12">
        <v>3</v>
      </c>
      <c r="D89" s="9" t="s">
        <v>51</v>
      </c>
      <c r="E89" s="34">
        <f>AVERAGE(C87:C92)</f>
        <v>3.6666666666666665</v>
      </c>
      <c r="G89" s="6"/>
      <c r="H89" s="7" t="s">
        <v>1</v>
      </c>
      <c r="I89" s="12">
        <v>1</v>
      </c>
      <c r="J89" s="9" t="s">
        <v>51</v>
      </c>
      <c r="K89" s="34">
        <f>AVERAGE(I87:I92)</f>
        <v>1.3333333333333333</v>
      </c>
    </row>
    <row r="90" spans="1:11" x14ac:dyDescent="0.2">
      <c r="A90" s="6"/>
      <c r="B90" s="7" t="s">
        <v>40</v>
      </c>
      <c r="C90" s="12">
        <v>4</v>
      </c>
      <c r="D90" s="9" t="s">
        <v>6</v>
      </c>
      <c r="E90" s="10">
        <f>SUM(C87:C92)</f>
        <v>22</v>
      </c>
      <c r="G90" s="6"/>
      <c r="H90" s="7" t="s">
        <v>40</v>
      </c>
      <c r="I90" s="12">
        <v>2</v>
      </c>
      <c r="J90" s="9" t="s">
        <v>6</v>
      </c>
      <c r="K90" s="10">
        <f>SUM(I87:I92)</f>
        <v>8</v>
      </c>
    </row>
    <row r="91" spans="1:11" x14ac:dyDescent="0.2">
      <c r="A91" s="6"/>
      <c r="B91" s="7" t="s">
        <v>2</v>
      </c>
      <c r="C91" s="12">
        <v>4</v>
      </c>
      <c r="D91" s="7"/>
      <c r="E91" s="11">
        <f>E90/24</f>
        <v>0.91666666666666663</v>
      </c>
      <c r="G91" s="6"/>
      <c r="H91" s="7" t="s">
        <v>2</v>
      </c>
      <c r="I91" s="12">
        <v>1</v>
      </c>
      <c r="J91" s="7"/>
      <c r="K91" s="11">
        <f>K90/24</f>
        <v>0.33333333333333331</v>
      </c>
    </row>
    <row r="92" spans="1:11" x14ac:dyDescent="0.2">
      <c r="A92" s="6"/>
      <c r="B92" s="7" t="s">
        <v>3</v>
      </c>
      <c r="C92" s="12">
        <v>4</v>
      </c>
      <c r="D92" s="7"/>
      <c r="E92" s="8"/>
      <c r="G92" s="6"/>
      <c r="H92" s="7" t="s">
        <v>3</v>
      </c>
      <c r="I92" s="12">
        <v>1</v>
      </c>
      <c r="J92" s="7"/>
      <c r="K92" s="8"/>
    </row>
    <row r="93" spans="1:11" x14ac:dyDescent="0.2">
      <c r="A93" s="202" t="s">
        <v>11</v>
      </c>
      <c r="B93" s="203"/>
      <c r="C93" s="203"/>
      <c r="D93" s="203"/>
      <c r="E93" s="204"/>
      <c r="G93" s="202" t="s">
        <v>11</v>
      </c>
      <c r="H93" s="203"/>
      <c r="I93" s="203"/>
      <c r="J93" s="203"/>
      <c r="K93" s="204"/>
    </row>
    <row r="94" spans="1:11" x14ac:dyDescent="0.2">
      <c r="A94" s="202" t="s">
        <v>8</v>
      </c>
      <c r="B94" s="203"/>
      <c r="C94" s="203"/>
      <c r="D94" s="203"/>
      <c r="E94" s="204"/>
      <c r="G94" s="202" t="s">
        <v>8</v>
      </c>
      <c r="H94" s="203"/>
      <c r="I94" s="203"/>
      <c r="J94" s="203"/>
      <c r="K94" s="204"/>
    </row>
    <row r="95" spans="1:11" x14ac:dyDescent="0.2">
      <c r="A95" s="202" t="s">
        <v>9</v>
      </c>
      <c r="B95" s="203"/>
      <c r="C95" s="203"/>
      <c r="D95" s="203"/>
      <c r="E95" s="204"/>
      <c r="G95" s="202" t="s">
        <v>9</v>
      </c>
      <c r="H95" s="203"/>
      <c r="I95" s="203"/>
      <c r="J95" s="203"/>
      <c r="K95" s="204"/>
    </row>
    <row r="96" spans="1:11" ht="12" thickBot="1" x14ac:dyDescent="0.25">
      <c r="A96" s="205" t="s">
        <v>10</v>
      </c>
      <c r="B96" s="206"/>
      <c r="C96" s="206"/>
      <c r="D96" s="206"/>
      <c r="E96" s="207"/>
      <c r="G96" s="205" t="s">
        <v>10</v>
      </c>
      <c r="H96" s="206"/>
      <c r="I96" s="206"/>
      <c r="J96" s="206"/>
      <c r="K96" s="207"/>
    </row>
    <row r="97" spans="1:11" ht="9" customHeight="1" thickBot="1" x14ac:dyDescent="0.25"/>
    <row r="98" spans="1:11" x14ac:dyDescent="0.2">
      <c r="A98" s="1"/>
      <c r="B98" s="2"/>
      <c r="C98" s="2"/>
      <c r="D98" s="2"/>
      <c r="E98" s="3"/>
      <c r="G98" s="1"/>
      <c r="H98" s="2"/>
      <c r="I98" s="2"/>
      <c r="J98" s="2"/>
      <c r="K98" s="3"/>
    </row>
    <row r="99" spans="1:11" x14ac:dyDescent="0.2">
      <c r="A99" s="208" t="s">
        <v>5</v>
      </c>
      <c r="B99" s="209"/>
      <c r="C99" s="209"/>
      <c r="D99" s="210" t="str">
        <f>'Score Entry'!B22</f>
        <v>Patterson, Joslyn</v>
      </c>
      <c r="E99" s="211"/>
      <c r="G99" s="208" t="s">
        <v>5</v>
      </c>
      <c r="H99" s="209"/>
      <c r="I99" s="209"/>
      <c r="J99" s="210" t="str">
        <f>'Score Entry'!B23</f>
        <v>Barker, Clyde</v>
      </c>
      <c r="K99" s="211"/>
    </row>
    <row r="100" spans="1:11" x14ac:dyDescent="0.2">
      <c r="A100" s="6"/>
      <c r="B100" s="7"/>
      <c r="C100" s="7"/>
      <c r="D100" s="7"/>
      <c r="E100" s="8"/>
      <c r="G100" s="6"/>
      <c r="H100" s="7"/>
      <c r="I100" s="7"/>
      <c r="J100" s="7"/>
      <c r="K100" s="8"/>
    </row>
    <row r="101" spans="1:11" x14ac:dyDescent="0.2">
      <c r="A101" s="6"/>
      <c r="B101" s="7" t="s">
        <v>4</v>
      </c>
      <c r="C101" s="12">
        <v>2</v>
      </c>
      <c r="D101" s="7"/>
      <c r="E101" s="8"/>
      <c r="G101" s="6"/>
      <c r="H101" s="7" t="s">
        <v>4</v>
      </c>
      <c r="I101" s="12">
        <v>2</v>
      </c>
      <c r="J101" s="7"/>
      <c r="K101" s="8"/>
    </row>
    <row r="102" spans="1:11" x14ac:dyDescent="0.2">
      <c r="A102" s="6"/>
      <c r="B102" s="7" t="s">
        <v>0</v>
      </c>
      <c r="C102" s="12">
        <v>2</v>
      </c>
      <c r="D102" s="7"/>
      <c r="E102" s="8"/>
      <c r="G102" s="6"/>
      <c r="H102" s="7" t="s">
        <v>0</v>
      </c>
      <c r="I102" s="12">
        <v>1</v>
      </c>
      <c r="J102" s="7"/>
      <c r="K102" s="8"/>
    </row>
    <row r="103" spans="1:11" x14ac:dyDescent="0.2">
      <c r="A103" s="6"/>
      <c r="B103" s="7" t="s">
        <v>1</v>
      </c>
      <c r="C103" s="12">
        <v>3</v>
      </c>
      <c r="D103" s="9" t="s">
        <v>51</v>
      </c>
      <c r="E103" s="34">
        <f>VLOOKUP(E105,levels,2)</f>
        <v>2</v>
      </c>
      <c r="G103" s="6"/>
      <c r="H103" s="7" t="s">
        <v>1</v>
      </c>
      <c r="I103" s="12">
        <v>1</v>
      </c>
      <c r="J103" s="9" t="s">
        <v>51</v>
      </c>
      <c r="K103" s="34">
        <f>VLOOKUP(K105,levels,2)</f>
        <v>1</v>
      </c>
    </row>
    <row r="104" spans="1:11" x14ac:dyDescent="0.2">
      <c r="A104" s="6"/>
      <c r="B104" s="7" t="s">
        <v>40</v>
      </c>
      <c r="C104" s="12">
        <v>4</v>
      </c>
      <c r="D104" s="9" t="s">
        <v>6</v>
      </c>
      <c r="E104" s="10">
        <f>SUM(C101:C106)</f>
        <v>16</v>
      </c>
      <c r="G104" s="6"/>
      <c r="H104" s="7" t="s">
        <v>40</v>
      </c>
      <c r="I104" s="12">
        <v>3</v>
      </c>
      <c r="J104" s="9" t="s">
        <v>6</v>
      </c>
      <c r="K104" s="10">
        <f>SUM(I101:I106)</f>
        <v>12</v>
      </c>
    </row>
    <row r="105" spans="1:11" x14ac:dyDescent="0.2">
      <c r="A105" s="6"/>
      <c r="B105" s="7" t="s">
        <v>2</v>
      </c>
      <c r="C105" s="12">
        <v>2</v>
      </c>
      <c r="D105" s="7"/>
      <c r="E105" s="11">
        <f>E104/24</f>
        <v>0.66666666666666663</v>
      </c>
      <c r="G105" s="6"/>
      <c r="H105" s="7" t="s">
        <v>2</v>
      </c>
      <c r="I105" s="12">
        <v>3</v>
      </c>
      <c r="J105" s="7"/>
      <c r="K105" s="11">
        <f>K104/24</f>
        <v>0.5</v>
      </c>
    </row>
    <row r="106" spans="1:11" x14ac:dyDescent="0.2">
      <c r="A106" s="6"/>
      <c r="B106" s="7" t="s">
        <v>3</v>
      </c>
      <c r="C106" s="12">
        <v>3</v>
      </c>
      <c r="D106" s="7"/>
      <c r="E106" s="8"/>
      <c r="G106" s="6"/>
      <c r="H106" s="7" t="s">
        <v>3</v>
      </c>
      <c r="I106" s="12">
        <v>2</v>
      </c>
      <c r="J106" s="7"/>
      <c r="K106" s="8"/>
    </row>
    <row r="107" spans="1:11" x14ac:dyDescent="0.2">
      <c r="A107" s="202" t="s">
        <v>11</v>
      </c>
      <c r="B107" s="203"/>
      <c r="C107" s="203"/>
      <c r="D107" s="203"/>
      <c r="E107" s="204"/>
      <c r="G107" s="202" t="s">
        <v>11</v>
      </c>
      <c r="H107" s="203"/>
      <c r="I107" s="203"/>
      <c r="J107" s="203"/>
      <c r="K107" s="204"/>
    </row>
    <row r="108" spans="1:11" x14ac:dyDescent="0.2">
      <c r="A108" s="202" t="s">
        <v>8</v>
      </c>
      <c r="B108" s="203"/>
      <c r="C108" s="203"/>
      <c r="D108" s="203"/>
      <c r="E108" s="204"/>
      <c r="G108" s="202" t="s">
        <v>8</v>
      </c>
      <c r="H108" s="203"/>
      <c r="I108" s="203"/>
      <c r="J108" s="203"/>
      <c r="K108" s="204"/>
    </row>
    <row r="109" spans="1:11" x14ac:dyDescent="0.2">
      <c r="A109" s="202" t="s">
        <v>9</v>
      </c>
      <c r="B109" s="203"/>
      <c r="C109" s="203"/>
      <c r="D109" s="203"/>
      <c r="E109" s="204"/>
      <c r="G109" s="202" t="s">
        <v>9</v>
      </c>
      <c r="H109" s="203"/>
      <c r="I109" s="203"/>
      <c r="J109" s="203"/>
      <c r="K109" s="204"/>
    </row>
    <row r="110" spans="1:11" ht="12" thickBot="1" x14ac:dyDescent="0.25">
      <c r="A110" s="205" t="s">
        <v>10</v>
      </c>
      <c r="B110" s="206"/>
      <c r="C110" s="206"/>
      <c r="D110" s="206"/>
      <c r="E110" s="207"/>
      <c r="G110" s="205" t="s">
        <v>10</v>
      </c>
      <c r="H110" s="206"/>
      <c r="I110" s="206"/>
      <c r="J110" s="206"/>
      <c r="K110" s="207"/>
    </row>
    <row r="111" spans="1:11" ht="98.25" customHeight="1" thickBot="1" x14ac:dyDescent="0.25">
      <c r="A111" s="33"/>
      <c r="B111" s="33"/>
      <c r="C111" s="33"/>
      <c r="D111" s="33"/>
      <c r="E111" s="33"/>
      <c r="F111" s="7"/>
      <c r="G111" s="33"/>
      <c r="H111" s="33"/>
      <c r="I111" s="33"/>
      <c r="J111" s="33"/>
      <c r="K111" s="33"/>
    </row>
    <row r="112" spans="1:11" x14ac:dyDescent="0.2">
      <c r="A112" s="1"/>
      <c r="B112" s="2"/>
      <c r="C112" s="2"/>
      <c r="D112" s="2"/>
      <c r="E112" s="3"/>
      <c r="G112" s="1"/>
      <c r="H112" s="2"/>
      <c r="I112" s="2"/>
      <c r="J112" s="2"/>
      <c r="K112" s="3"/>
    </row>
    <row r="113" spans="1:11" x14ac:dyDescent="0.2">
      <c r="A113" s="208" t="s">
        <v>5</v>
      </c>
      <c r="B113" s="209"/>
      <c r="C113" s="209"/>
      <c r="D113" s="210" t="str">
        <f>'Score Entry'!B24</f>
        <v>Timmerman, Wesley</v>
      </c>
      <c r="E113" s="211"/>
      <c r="G113" s="208" t="s">
        <v>5</v>
      </c>
      <c r="H113" s="209"/>
      <c r="I113" s="209"/>
      <c r="J113" s="210" t="str">
        <f>'Score Entry'!B25</f>
        <v>Clarke, Ethan</v>
      </c>
      <c r="K113" s="211"/>
    </row>
    <row r="114" spans="1:11" x14ac:dyDescent="0.2">
      <c r="A114" s="6"/>
      <c r="B114" s="7"/>
      <c r="C114" s="7"/>
      <c r="D114" s="7"/>
      <c r="E114" s="8"/>
      <c r="G114" s="6"/>
      <c r="H114" s="7"/>
      <c r="I114" s="7"/>
      <c r="J114" s="7"/>
      <c r="K114" s="8"/>
    </row>
    <row r="115" spans="1:11" x14ac:dyDescent="0.2">
      <c r="A115" s="6"/>
      <c r="B115" s="7" t="s">
        <v>4</v>
      </c>
      <c r="C115" s="12">
        <v>3</v>
      </c>
      <c r="D115" s="7"/>
      <c r="E115" s="8"/>
      <c r="G115" s="6"/>
      <c r="H115" s="7" t="s">
        <v>4</v>
      </c>
      <c r="I115" s="12">
        <v>3</v>
      </c>
      <c r="J115" s="7"/>
      <c r="K115" s="8"/>
    </row>
    <row r="116" spans="1:11" x14ac:dyDescent="0.2">
      <c r="A116" s="6"/>
      <c r="B116" s="7" t="s">
        <v>0</v>
      </c>
      <c r="C116" s="12">
        <v>4</v>
      </c>
      <c r="D116" s="7"/>
      <c r="E116" s="8"/>
      <c r="G116" s="6"/>
      <c r="H116" s="7" t="s">
        <v>0</v>
      </c>
      <c r="I116" s="12">
        <v>2</v>
      </c>
      <c r="J116" s="7"/>
      <c r="K116" s="8"/>
    </row>
    <row r="117" spans="1:11" x14ac:dyDescent="0.2">
      <c r="A117" s="6"/>
      <c r="B117" s="7" t="s">
        <v>1</v>
      </c>
      <c r="C117" s="12">
        <v>3</v>
      </c>
      <c r="D117" s="9" t="s">
        <v>51</v>
      </c>
      <c r="E117" s="34">
        <f>VLOOKUP(E119,levels,2)</f>
        <v>3</v>
      </c>
      <c r="G117" s="6"/>
      <c r="H117" s="7" t="s">
        <v>1</v>
      </c>
      <c r="I117" s="12">
        <v>2</v>
      </c>
      <c r="J117" s="9" t="s">
        <v>51</v>
      </c>
      <c r="K117" s="34">
        <f>VLOOKUP(K119,levels,2)</f>
        <v>1</v>
      </c>
    </row>
    <row r="118" spans="1:11" x14ac:dyDescent="0.2">
      <c r="A118" s="6"/>
      <c r="B118" s="7" t="s">
        <v>40</v>
      </c>
      <c r="C118" s="12">
        <v>2</v>
      </c>
      <c r="D118" s="9" t="s">
        <v>6</v>
      </c>
      <c r="E118" s="10">
        <f>SUM(C115:C120)</f>
        <v>19</v>
      </c>
      <c r="G118" s="6"/>
      <c r="H118" s="7" t="s">
        <v>40</v>
      </c>
      <c r="I118" s="12">
        <v>2</v>
      </c>
      <c r="J118" s="9" t="s">
        <v>6</v>
      </c>
      <c r="K118" s="10">
        <f>SUM(I115:I120)</f>
        <v>11</v>
      </c>
    </row>
    <row r="119" spans="1:11" x14ac:dyDescent="0.2">
      <c r="A119" s="6"/>
      <c r="B119" s="7" t="s">
        <v>2</v>
      </c>
      <c r="C119" s="12">
        <v>3</v>
      </c>
      <c r="D119" s="7"/>
      <c r="E119" s="11">
        <f>E118/24</f>
        <v>0.79166666666666663</v>
      </c>
      <c r="G119" s="6"/>
      <c r="H119" s="7" t="s">
        <v>2</v>
      </c>
      <c r="I119" s="12">
        <v>1</v>
      </c>
      <c r="J119" s="7"/>
      <c r="K119" s="11">
        <f>K118/24</f>
        <v>0.45833333333333331</v>
      </c>
    </row>
    <row r="120" spans="1:11" x14ac:dyDescent="0.2">
      <c r="A120" s="6"/>
      <c r="B120" s="7" t="s">
        <v>3</v>
      </c>
      <c r="C120" s="12">
        <v>4</v>
      </c>
      <c r="D120" s="7"/>
      <c r="E120" s="8"/>
      <c r="G120" s="6"/>
      <c r="H120" s="7" t="s">
        <v>3</v>
      </c>
      <c r="I120" s="12">
        <v>1</v>
      </c>
      <c r="J120" s="7"/>
      <c r="K120" s="8"/>
    </row>
    <row r="121" spans="1:11" x14ac:dyDescent="0.2">
      <c r="A121" s="202" t="s">
        <v>11</v>
      </c>
      <c r="B121" s="203"/>
      <c r="C121" s="203"/>
      <c r="D121" s="203"/>
      <c r="E121" s="204"/>
      <c r="G121" s="202" t="s">
        <v>11</v>
      </c>
      <c r="H121" s="203"/>
      <c r="I121" s="203"/>
      <c r="J121" s="203"/>
      <c r="K121" s="204"/>
    </row>
    <row r="122" spans="1:11" x14ac:dyDescent="0.2">
      <c r="A122" s="202" t="s">
        <v>8</v>
      </c>
      <c r="B122" s="203"/>
      <c r="C122" s="203"/>
      <c r="D122" s="203"/>
      <c r="E122" s="204"/>
      <c r="G122" s="202" t="s">
        <v>8</v>
      </c>
      <c r="H122" s="203"/>
      <c r="I122" s="203"/>
      <c r="J122" s="203"/>
      <c r="K122" s="204"/>
    </row>
    <row r="123" spans="1:11" x14ac:dyDescent="0.2">
      <c r="A123" s="202" t="s">
        <v>9</v>
      </c>
      <c r="B123" s="203"/>
      <c r="C123" s="203"/>
      <c r="D123" s="203"/>
      <c r="E123" s="204"/>
      <c r="G123" s="202" t="s">
        <v>9</v>
      </c>
      <c r="H123" s="203"/>
      <c r="I123" s="203"/>
      <c r="J123" s="203"/>
      <c r="K123" s="204"/>
    </row>
    <row r="124" spans="1:11" ht="12" thickBot="1" x14ac:dyDescent="0.25">
      <c r="A124" s="205" t="s">
        <v>10</v>
      </c>
      <c r="B124" s="206"/>
      <c r="C124" s="206"/>
      <c r="D124" s="206"/>
      <c r="E124" s="207"/>
      <c r="G124" s="205" t="s">
        <v>10</v>
      </c>
      <c r="H124" s="206"/>
      <c r="I124" s="206"/>
      <c r="J124" s="206"/>
      <c r="K124" s="207"/>
    </row>
    <row r="125" spans="1:11" ht="5.45" customHeight="1" thickBot="1" x14ac:dyDescent="0.25"/>
    <row r="126" spans="1:11" x14ac:dyDescent="0.2">
      <c r="A126" s="1"/>
      <c r="B126" s="2"/>
      <c r="C126" s="2"/>
      <c r="D126" s="2"/>
      <c r="E126" s="3"/>
      <c r="G126" s="1"/>
      <c r="H126" s="2"/>
      <c r="I126" s="2"/>
      <c r="J126" s="2"/>
      <c r="K126" s="3"/>
    </row>
    <row r="127" spans="1:11" x14ac:dyDescent="0.2">
      <c r="A127" s="208" t="s">
        <v>5</v>
      </c>
      <c r="B127" s="209"/>
      <c r="C127" s="209"/>
      <c r="D127" s="210" t="str">
        <f>'Score Entry'!B26</f>
        <v>Butcher, Emily</v>
      </c>
      <c r="E127" s="211"/>
      <c r="G127" s="208" t="s">
        <v>5</v>
      </c>
      <c r="H127" s="209"/>
      <c r="I127" s="209"/>
      <c r="J127" s="210" t="str">
        <f>'Score Entry'!B27</f>
        <v>Limbley, George</v>
      </c>
      <c r="K127" s="211"/>
    </row>
    <row r="128" spans="1:11" x14ac:dyDescent="0.2">
      <c r="A128" s="6"/>
      <c r="B128" s="7"/>
      <c r="C128" s="7"/>
      <c r="D128" s="7"/>
      <c r="E128" s="8"/>
      <c r="G128" s="6"/>
      <c r="H128" s="7"/>
      <c r="I128" s="7"/>
      <c r="J128" s="7"/>
      <c r="K128" s="8"/>
    </row>
    <row r="129" spans="1:11" x14ac:dyDescent="0.2">
      <c r="A129" s="6"/>
      <c r="B129" s="7" t="s">
        <v>4</v>
      </c>
      <c r="C129" s="12">
        <v>4</v>
      </c>
      <c r="D129" s="7"/>
      <c r="E129" s="8"/>
      <c r="G129" s="6"/>
      <c r="H129" s="7" t="s">
        <v>4</v>
      </c>
      <c r="I129" s="12">
        <v>2</v>
      </c>
      <c r="J129" s="7"/>
      <c r="K129" s="8"/>
    </row>
    <row r="130" spans="1:11" x14ac:dyDescent="0.2">
      <c r="A130" s="6"/>
      <c r="B130" s="7" t="s">
        <v>0</v>
      </c>
      <c r="C130" s="12">
        <v>1</v>
      </c>
      <c r="D130" s="7"/>
      <c r="E130" s="8"/>
      <c r="G130" s="6"/>
      <c r="H130" s="7" t="s">
        <v>0</v>
      </c>
      <c r="I130" s="12">
        <v>1</v>
      </c>
      <c r="J130" s="7"/>
      <c r="K130" s="8"/>
    </row>
    <row r="131" spans="1:11" x14ac:dyDescent="0.2">
      <c r="A131" s="6"/>
      <c r="B131" s="7" t="s">
        <v>1</v>
      </c>
      <c r="C131" s="12">
        <v>2</v>
      </c>
      <c r="D131" s="9" t="s">
        <v>51</v>
      </c>
      <c r="E131" s="34">
        <f>VLOOKUP(E133,levels,2)</f>
        <v>1</v>
      </c>
      <c r="G131" s="6"/>
      <c r="H131" s="7" t="s">
        <v>1</v>
      </c>
      <c r="I131" s="12">
        <v>3</v>
      </c>
      <c r="J131" s="9" t="s">
        <v>51</v>
      </c>
      <c r="K131" s="34">
        <f>VLOOKUP(K133,levels,2)</f>
        <v>1</v>
      </c>
    </row>
    <row r="132" spans="1:11" x14ac:dyDescent="0.2">
      <c r="A132" s="6"/>
      <c r="B132" s="7" t="s">
        <v>40</v>
      </c>
      <c r="C132" s="12">
        <v>3</v>
      </c>
      <c r="D132" s="9" t="s">
        <v>6</v>
      </c>
      <c r="E132" s="10">
        <f>SUM(C129:C134)</f>
        <v>14</v>
      </c>
      <c r="G132" s="6"/>
      <c r="H132" s="7" t="s">
        <v>40</v>
      </c>
      <c r="I132" s="12">
        <v>1</v>
      </c>
      <c r="J132" s="9" t="s">
        <v>6</v>
      </c>
      <c r="K132" s="10">
        <f>SUM(I129:I134)</f>
        <v>11</v>
      </c>
    </row>
    <row r="133" spans="1:11" x14ac:dyDescent="0.2">
      <c r="A133" s="6"/>
      <c r="B133" s="7" t="s">
        <v>2</v>
      </c>
      <c r="C133" s="12">
        <v>1</v>
      </c>
      <c r="D133" s="7"/>
      <c r="E133" s="11">
        <f>E132/24</f>
        <v>0.58333333333333337</v>
      </c>
      <c r="G133" s="6"/>
      <c r="H133" s="7" t="s">
        <v>2</v>
      </c>
      <c r="I133" s="12">
        <v>2</v>
      </c>
      <c r="J133" s="7"/>
      <c r="K133" s="11">
        <f>K132/24</f>
        <v>0.45833333333333331</v>
      </c>
    </row>
    <row r="134" spans="1:11" x14ac:dyDescent="0.2">
      <c r="A134" s="6"/>
      <c r="B134" s="7" t="s">
        <v>3</v>
      </c>
      <c r="C134" s="12">
        <v>3</v>
      </c>
      <c r="D134" s="7"/>
      <c r="E134" s="8"/>
      <c r="G134" s="6"/>
      <c r="H134" s="7" t="s">
        <v>3</v>
      </c>
      <c r="I134" s="12">
        <v>2</v>
      </c>
      <c r="J134" s="7"/>
      <c r="K134" s="8"/>
    </row>
    <row r="135" spans="1:11" x14ac:dyDescent="0.2">
      <c r="A135" s="202" t="s">
        <v>11</v>
      </c>
      <c r="B135" s="203"/>
      <c r="C135" s="203"/>
      <c r="D135" s="203"/>
      <c r="E135" s="204"/>
      <c r="G135" s="202" t="s">
        <v>11</v>
      </c>
      <c r="H135" s="203"/>
      <c r="I135" s="203"/>
      <c r="J135" s="203"/>
      <c r="K135" s="204"/>
    </row>
    <row r="136" spans="1:11" x14ac:dyDescent="0.2">
      <c r="A136" s="202" t="s">
        <v>8</v>
      </c>
      <c r="B136" s="203"/>
      <c r="C136" s="203"/>
      <c r="D136" s="203"/>
      <c r="E136" s="204"/>
      <c r="G136" s="202" t="s">
        <v>8</v>
      </c>
      <c r="H136" s="203"/>
      <c r="I136" s="203"/>
      <c r="J136" s="203"/>
      <c r="K136" s="204"/>
    </row>
    <row r="137" spans="1:11" x14ac:dyDescent="0.2">
      <c r="A137" s="202" t="s">
        <v>9</v>
      </c>
      <c r="B137" s="203"/>
      <c r="C137" s="203"/>
      <c r="D137" s="203"/>
      <c r="E137" s="204"/>
      <c r="G137" s="202" t="s">
        <v>9</v>
      </c>
      <c r="H137" s="203"/>
      <c r="I137" s="203"/>
      <c r="J137" s="203"/>
      <c r="K137" s="204"/>
    </row>
    <row r="138" spans="1:11" ht="12" thickBot="1" x14ac:dyDescent="0.25">
      <c r="A138" s="205" t="s">
        <v>10</v>
      </c>
      <c r="B138" s="206"/>
      <c r="C138" s="206"/>
      <c r="D138" s="206"/>
      <c r="E138" s="207"/>
      <c r="G138" s="205" t="s">
        <v>10</v>
      </c>
      <c r="H138" s="206"/>
      <c r="I138" s="206"/>
      <c r="J138" s="206"/>
      <c r="K138" s="207"/>
    </row>
    <row r="139" spans="1:11" x14ac:dyDescent="0.2">
      <c r="A139" s="1"/>
      <c r="B139" s="2"/>
      <c r="C139" s="2"/>
      <c r="D139" s="2"/>
      <c r="E139" s="3"/>
      <c r="G139" s="1"/>
      <c r="H139" s="2"/>
      <c r="I139" s="2"/>
      <c r="J139" s="2"/>
      <c r="K139" s="3"/>
    </row>
    <row r="140" spans="1:11" x14ac:dyDescent="0.2">
      <c r="A140" s="208" t="s">
        <v>5</v>
      </c>
      <c r="B140" s="209"/>
      <c r="C140" s="209"/>
      <c r="D140" s="210" t="str">
        <f>'Score Entry'!B28</f>
        <v>Parkinson, Megan</v>
      </c>
      <c r="E140" s="211"/>
      <c r="G140" s="208" t="s">
        <v>5</v>
      </c>
      <c r="H140" s="209"/>
      <c r="I140" s="209"/>
      <c r="J140" s="210" t="str">
        <f>'Score Entry'!B29</f>
        <v>Appleton, JC</v>
      </c>
      <c r="K140" s="211"/>
    </row>
    <row r="141" spans="1:11" x14ac:dyDescent="0.2">
      <c r="A141" s="6"/>
      <c r="B141" s="7"/>
      <c r="C141" s="7"/>
      <c r="D141" s="7"/>
      <c r="E141" s="8"/>
      <c r="G141" s="6"/>
      <c r="H141" s="7"/>
      <c r="I141" s="7"/>
      <c r="J141" s="7"/>
      <c r="K141" s="8"/>
    </row>
    <row r="142" spans="1:11" x14ac:dyDescent="0.2">
      <c r="A142" s="6"/>
      <c r="B142" s="7" t="s">
        <v>4</v>
      </c>
      <c r="C142" s="12">
        <v>4</v>
      </c>
      <c r="D142" s="7"/>
      <c r="E142" s="8"/>
      <c r="G142" s="6"/>
      <c r="H142" s="7" t="s">
        <v>4</v>
      </c>
      <c r="I142" s="12">
        <v>4</v>
      </c>
      <c r="J142" s="7"/>
      <c r="K142" s="8"/>
    </row>
    <row r="143" spans="1:11" x14ac:dyDescent="0.2">
      <c r="A143" s="6"/>
      <c r="B143" s="7" t="s">
        <v>0</v>
      </c>
      <c r="C143" s="12">
        <v>1</v>
      </c>
      <c r="D143" s="7"/>
      <c r="E143" s="8"/>
      <c r="G143" s="6"/>
      <c r="H143" s="7" t="s">
        <v>0</v>
      </c>
      <c r="I143" s="12">
        <v>4</v>
      </c>
      <c r="J143" s="7"/>
      <c r="K143" s="8"/>
    </row>
    <row r="144" spans="1:11" x14ac:dyDescent="0.2">
      <c r="A144" s="6"/>
      <c r="B144" s="7" t="s">
        <v>1</v>
      </c>
      <c r="C144" s="12">
        <v>4</v>
      </c>
      <c r="D144" s="9" t="s">
        <v>51</v>
      </c>
      <c r="E144" s="34">
        <f>VLOOKUP(E146,levels,2)</f>
        <v>3</v>
      </c>
      <c r="G144" s="6"/>
      <c r="H144" s="7" t="s">
        <v>1</v>
      </c>
      <c r="I144" s="12">
        <v>3</v>
      </c>
      <c r="J144" s="9" t="s">
        <v>51</v>
      </c>
      <c r="K144" s="34">
        <f>VLOOKUP(K146,levels,2)</f>
        <v>3</v>
      </c>
    </row>
    <row r="145" spans="1:11" x14ac:dyDescent="0.2">
      <c r="A145" s="6"/>
      <c r="B145" s="7" t="s">
        <v>40</v>
      </c>
      <c r="C145" s="12">
        <v>3</v>
      </c>
      <c r="D145" s="9" t="s">
        <v>6</v>
      </c>
      <c r="E145" s="10">
        <f>SUM(C142:C147)</f>
        <v>19</v>
      </c>
      <c r="G145" s="6"/>
      <c r="H145" s="7" t="s">
        <v>40</v>
      </c>
      <c r="I145" s="12">
        <v>4</v>
      </c>
      <c r="J145" s="9" t="s">
        <v>6</v>
      </c>
      <c r="K145" s="10">
        <f>SUM(I142:I147)</f>
        <v>21</v>
      </c>
    </row>
    <row r="146" spans="1:11" x14ac:dyDescent="0.2">
      <c r="A146" s="6"/>
      <c r="B146" s="7" t="s">
        <v>2</v>
      </c>
      <c r="C146" s="12">
        <v>4</v>
      </c>
      <c r="D146" s="7"/>
      <c r="E146" s="11">
        <f>E145/24</f>
        <v>0.79166666666666663</v>
      </c>
      <c r="G146" s="6"/>
      <c r="H146" s="7" t="s">
        <v>2</v>
      </c>
      <c r="I146" s="12">
        <v>2</v>
      </c>
      <c r="J146" s="7"/>
      <c r="K146" s="11">
        <f>K145/24</f>
        <v>0.875</v>
      </c>
    </row>
    <row r="147" spans="1:11" x14ac:dyDescent="0.2">
      <c r="A147" s="6"/>
      <c r="B147" s="7" t="s">
        <v>3</v>
      </c>
      <c r="C147" s="12">
        <v>3</v>
      </c>
      <c r="D147" s="7"/>
      <c r="E147" s="8"/>
      <c r="G147" s="6"/>
      <c r="H147" s="7" t="s">
        <v>3</v>
      </c>
      <c r="I147" s="12">
        <v>4</v>
      </c>
      <c r="J147" s="7"/>
      <c r="K147" s="8"/>
    </row>
    <row r="148" spans="1:11" x14ac:dyDescent="0.2">
      <c r="A148" s="202" t="s">
        <v>11</v>
      </c>
      <c r="B148" s="203"/>
      <c r="C148" s="203"/>
      <c r="D148" s="203"/>
      <c r="E148" s="204"/>
      <c r="G148" s="202" t="s">
        <v>11</v>
      </c>
      <c r="H148" s="203"/>
      <c r="I148" s="203"/>
      <c r="J148" s="203"/>
      <c r="K148" s="204"/>
    </row>
    <row r="149" spans="1:11" x14ac:dyDescent="0.2">
      <c r="A149" s="202" t="s">
        <v>8</v>
      </c>
      <c r="B149" s="203"/>
      <c r="C149" s="203"/>
      <c r="D149" s="203"/>
      <c r="E149" s="204"/>
      <c r="G149" s="202" t="s">
        <v>8</v>
      </c>
      <c r="H149" s="203"/>
      <c r="I149" s="203"/>
      <c r="J149" s="203"/>
      <c r="K149" s="204"/>
    </row>
    <row r="150" spans="1:11" x14ac:dyDescent="0.2">
      <c r="A150" s="202" t="s">
        <v>9</v>
      </c>
      <c r="B150" s="203"/>
      <c r="C150" s="203"/>
      <c r="D150" s="203"/>
      <c r="E150" s="204"/>
      <c r="G150" s="202" t="s">
        <v>9</v>
      </c>
      <c r="H150" s="203"/>
      <c r="I150" s="203"/>
      <c r="J150" s="203"/>
      <c r="K150" s="204"/>
    </row>
    <row r="151" spans="1:11" ht="12" thickBot="1" x14ac:dyDescent="0.25">
      <c r="A151" s="205" t="s">
        <v>10</v>
      </c>
      <c r="B151" s="206"/>
      <c r="C151" s="206"/>
      <c r="D151" s="206"/>
      <c r="E151" s="207"/>
      <c r="G151" s="205" t="s">
        <v>10</v>
      </c>
      <c r="H151" s="206"/>
      <c r="I151" s="206"/>
      <c r="J151" s="206"/>
      <c r="K151" s="207"/>
    </row>
    <row r="152" spans="1:11" ht="4.5" customHeight="1" thickBot="1" x14ac:dyDescent="0.25"/>
    <row r="153" spans="1:11" x14ac:dyDescent="0.2">
      <c r="A153" s="1"/>
      <c r="B153" s="2"/>
      <c r="C153" s="2"/>
      <c r="D153" s="2"/>
      <c r="E153" s="3"/>
      <c r="G153" s="1"/>
      <c r="H153" s="2"/>
      <c r="I153" s="2"/>
      <c r="J153" s="2"/>
      <c r="K153" s="3"/>
    </row>
    <row r="154" spans="1:11" x14ac:dyDescent="0.2">
      <c r="A154" s="208" t="s">
        <v>5</v>
      </c>
      <c r="B154" s="209"/>
      <c r="C154" s="209"/>
      <c r="D154" s="210" t="str">
        <f>'Score Entry'!B30</f>
        <v>Taylor, Marcus</v>
      </c>
      <c r="E154" s="211"/>
      <c r="G154" s="208" t="s">
        <v>5</v>
      </c>
      <c r="H154" s="209"/>
      <c r="I154" s="209"/>
      <c r="J154" s="210" t="str">
        <f>'Score Entry'!B31</f>
        <v>Judd, Ansel</v>
      </c>
      <c r="K154" s="211"/>
    </row>
    <row r="155" spans="1:11" x14ac:dyDescent="0.2">
      <c r="A155" s="6"/>
      <c r="B155" s="7"/>
      <c r="C155" s="7"/>
      <c r="D155" s="7"/>
      <c r="E155" s="8"/>
      <c r="G155" s="6"/>
      <c r="H155" s="7"/>
      <c r="I155" s="7"/>
      <c r="J155" s="7"/>
      <c r="K155" s="8"/>
    </row>
    <row r="156" spans="1:11" x14ac:dyDescent="0.2">
      <c r="A156" s="6"/>
      <c r="B156" s="7" t="s">
        <v>4</v>
      </c>
      <c r="C156" s="12">
        <v>4</v>
      </c>
      <c r="D156" s="7"/>
      <c r="E156" s="8"/>
      <c r="G156" s="6"/>
      <c r="H156" s="7" t="s">
        <v>4</v>
      </c>
      <c r="I156" s="12">
        <v>1</v>
      </c>
      <c r="J156" s="7"/>
      <c r="K156" s="8"/>
    </row>
    <row r="157" spans="1:11" x14ac:dyDescent="0.2">
      <c r="A157" s="6"/>
      <c r="B157" s="7" t="s">
        <v>0</v>
      </c>
      <c r="C157" s="12">
        <v>3</v>
      </c>
      <c r="D157" s="7"/>
      <c r="E157" s="8"/>
      <c r="G157" s="6"/>
      <c r="H157" s="7" t="s">
        <v>0</v>
      </c>
      <c r="I157" s="12">
        <v>1</v>
      </c>
      <c r="J157" s="7"/>
      <c r="K157" s="8"/>
    </row>
    <row r="158" spans="1:11" x14ac:dyDescent="0.2">
      <c r="A158" s="6"/>
      <c r="B158" s="7" t="s">
        <v>1</v>
      </c>
      <c r="C158" s="12">
        <v>2</v>
      </c>
      <c r="D158" s="9" t="s">
        <v>51</v>
      </c>
      <c r="E158" s="34">
        <f>VLOOKUP(E160,levels,2)</f>
        <v>1</v>
      </c>
      <c r="G158" s="6"/>
      <c r="H158" s="7" t="s">
        <v>1</v>
      </c>
      <c r="I158" s="12">
        <v>2</v>
      </c>
      <c r="J158" s="9" t="s">
        <v>51</v>
      </c>
      <c r="K158" s="34">
        <f>VLOOKUP(K160,levels,2)</f>
        <v>1</v>
      </c>
    </row>
    <row r="159" spans="1:11" x14ac:dyDescent="0.2">
      <c r="A159" s="6"/>
      <c r="B159" s="7" t="s">
        <v>40</v>
      </c>
      <c r="C159" s="12">
        <v>2</v>
      </c>
      <c r="D159" s="9" t="s">
        <v>6</v>
      </c>
      <c r="E159" s="10">
        <f>SUM(C156:C161)</f>
        <v>14</v>
      </c>
      <c r="G159" s="6"/>
      <c r="H159" s="7" t="s">
        <v>40</v>
      </c>
      <c r="I159" s="12">
        <v>3</v>
      </c>
      <c r="J159" s="9" t="s">
        <v>6</v>
      </c>
      <c r="K159" s="10">
        <f>SUM(I156:I161)</f>
        <v>11</v>
      </c>
    </row>
    <row r="160" spans="1:11" x14ac:dyDescent="0.2">
      <c r="A160" s="6"/>
      <c r="B160" s="7" t="s">
        <v>2</v>
      </c>
      <c r="C160" s="12">
        <v>1</v>
      </c>
      <c r="D160" s="7"/>
      <c r="E160" s="11">
        <f>E159/24</f>
        <v>0.58333333333333337</v>
      </c>
      <c r="G160" s="6"/>
      <c r="H160" s="7" t="s">
        <v>2</v>
      </c>
      <c r="I160" s="12">
        <v>2</v>
      </c>
      <c r="J160" s="7"/>
      <c r="K160" s="11">
        <f>K159/24</f>
        <v>0.45833333333333331</v>
      </c>
    </row>
    <row r="161" spans="1:11" x14ac:dyDescent="0.2">
      <c r="A161" s="6"/>
      <c r="B161" s="7" t="s">
        <v>3</v>
      </c>
      <c r="C161" s="12">
        <v>2</v>
      </c>
      <c r="D161" s="7"/>
      <c r="E161" s="8"/>
      <c r="G161" s="6"/>
      <c r="H161" s="7" t="s">
        <v>3</v>
      </c>
      <c r="I161" s="12">
        <v>2</v>
      </c>
      <c r="J161" s="7"/>
      <c r="K161" s="8"/>
    </row>
    <row r="162" spans="1:11" x14ac:dyDescent="0.2">
      <c r="A162" s="202" t="s">
        <v>11</v>
      </c>
      <c r="B162" s="203"/>
      <c r="C162" s="203"/>
      <c r="D162" s="203"/>
      <c r="E162" s="204"/>
      <c r="G162" s="202" t="s">
        <v>11</v>
      </c>
      <c r="H162" s="203"/>
      <c r="I162" s="203"/>
      <c r="J162" s="203"/>
      <c r="K162" s="204"/>
    </row>
    <row r="163" spans="1:11" x14ac:dyDescent="0.2">
      <c r="A163" s="202" t="s">
        <v>8</v>
      </c>
      <c r="B163" s="203"/>
      <c r="C163" s="203"/>
      <c r="D163" s="203"/>
      <c r="E163" s="204"/>
      <c r="G163" s="202" t="s">
        <v>8</v>
      </c>
      <c r="H163" s="203"/>
      <c r="I163" s="203"/>
      <c r="J163" s="203"/>
      <c r="K163" s="204"/>
    </row>
    <row r="164" spans="1:11" x14ac:dyDescent="0.2">
      <c r="A164" s="202" t="s">
        <v>9</v>
      </c>
      <c r="B164" s="203"/>
      <c r="C164" s="203"/>
      <c r="D164" s="203"/>
      <c r="E164" s="204"/>
      <c r="G164" s="202" t="s">
        <v>9</v>
      </c>
      <c r="H164" s="203"/>
      <c r="I164" s="203"/>
      <c r="J164" s="203"/>
      <c r="K164" s="204"/>
    </row>
    <row r="165" spans="1:11" ht="12" thickBot="1" x14ac:dyDescent="0.25">
      <c r="A165" s="205" t="s">
        <v>10</v>
      </c>
      <c r="B165" s="206"/>
      <c r="C165" s="206"/>
      <c r="D165" s="206"/>
      <c r="E165" s="207"/>
      <c r="G165" s="205" t="s">
        <v>10</v>
      </c>
      <c r="H165" s="206"/>
      <c r="I165" s="206"/>
      <c r="J165" s="206"/>
      <c r="K165" s="207"/>
    </row>
    <row r="166" spans="1:11" ht="104.25" customHeight="1" thickBot="1" x14ac:dyDescent="0.25"/>
    <row r="167" spans="1:11" x14ac:dyDescent="0.2">
      <c r="A167" s="1"/>
      <c r="B167" s="2"/>
      <c r="C167" s="2"/>
      <c r="D167" s="2"/>
      <c r="E167" s="3"/>
      <c r="G167" s="1"/>
      <c r="H167" s="2"/>
      <c r="I167" s="2"/>
      <c r="J167" s="2"/>
      <c r="K167" s="3"/>
    </row>
    <row r="168" spans="1:11" x14ac:dyDescent="0.2">
      <c r="A168" s="208" t="s">
        <v>5</v>
      </c>
      <c r="B168" s="209"/>
      <c r="C168" s="209"/>
      <c r="D168" s="210" t="str">
        <f>'Score Entry'!B32</f>
        <v>Davis, William</v>
      </c>
      <c r="E168" s="211"/>
      <c r="G168" s="208" t="s">
        <v>5</v>
      </c>
      <c r="H168" s="209"/>
      <c r="I168" s="209"/>
      <c r="J168" s="210" t="str">
        <f>'Score Entry'!B33</f>
        <v>Hansen, Ellen</v>
      </c>
      <c r="K168" s="211"/>
    </row>
    <row r="169" spans="1:11" x14ac:dyDescent="0.2">
      <c r="A169" s="6"/>
      <c r="B169" s="7"/>
      <c r="C169" s="7"/>
      <c r="D169" s="7"/>
      <c r="E169" s="8"/>
      <c r="G169" s="6"/>
      <c r="H169" s="7"/>
      <c r="I169" s="7"/>
      <c r="J169" s="7"/>
      <c r="K169" s="8"/>
    </row>
    <row r="170" spans="1:11" x14ac:dyDescent="0.2">
      <c r="A170" s="6"/>
      <c r="B170" s="7" t="s">
        <v>4</v>
      </c>
      <c r="C170" s="12">
        <v>3</v>
      </c>
      <c r="D170" s="7"/>
      <c r="E170" s="8"/>
      <c r="G170" s="6"/>
      <c r="H170" s="7" t="s">
        <v>4</v>
      </c>
      <c r="I170" s="12">
        <v>2</v>
      </c>
      <c r="J170" s="7"/>
      <c r="K170" s="8"/>
    </row>
    <row r="171" spans="1:11" x14ac:dyDescent="0.2">
      <c r="A171" s="6"/>
      <c r="B171" s="7" t="s">
        <v>0</v>
      </c>
      <c r="C171" s="12">
        <v>3</v>
      </c>
      <c r="D171" s="7"/>
      <c r="E171" s="8"/>
      <c r="G171" s="6"/>
      <c r="H171" s="7" t="s">
        <v>0</v>
      </c>
      <c r="I171" s="12">
        <v>2</v>
      </c>
      <c r="J171" s="7"/>
      <c r="K171" s="8"/>
    </row>
    <row r="172" spans="1:11" x14ac:dyDescent="0.2">
      <c r="A172" s="6"/>
      <c r="B172" s="7" t="s">
        <v>1</v>
      </c>
      <c r="C172" s="12">
        <v>2</v>
      </c>
      <c r="D172" s="9" t="s">
        <v>51</v>
      </c>
      <c r="E172" s="34">
        <f>VLOOKUP(E174,levels,2)</f>
        <v>3</v>
      </c>
      <c r="G172" s="6"/>
      <c r="H172" s="7" t="s">
        <v>1</v>
      </c>
      <c r="I172" s="12">
        <v>1</v>
      </c>
      <c r="J172" s="9" t="s">
        <v>51</v>
      </c>
      <c r="K172" s="34">
        <f>VLOOKUP(K174,levels,2)</f>
        <v>1</v>
      </c>
    </row>
    <row r="173" spans="1:11" x14ac:dyDescent="0.2">
      <c r="A173" s="6"/>
      <c r="B173" s="7" t="s">
        <v>40</v>
      </c>
      <c r="C173" s="12">
        <v>4</v>
      </c>
      <c r="D173" s="9" t="s">
        <v>6</v>
      </c>
      <c r="E173" s="10">
        <f>SUM(C170:C175)</f>
        <v>18</v>
      </c>
      <c r="G173" s="6"/>
      <c r="H173" s="7" t="s">
        <v>40</v>
      </c>
      <c r="I173" s="12">
        <v>1</v>
      </c>
      <c r="J173" s="9" t="s">
        <v>6</v>
      </c>
      <c r="K173" s="10">
        <f>SUM(I170:I175)</f>
        <v>9</v>
      </c>
    </row>
    <row r="174" spans="1:11" x14ac:dyDescent="0.2">
      <c r="A174" s="6"/>
      <c r="B174" s="7" t="s">
        <v>2</v>
      </c>
      <c r="C174" s="12">
        <v>2</v>
      </c>
      <c r="D174" s="7"/>
      <c r="E174" s="11">
        <f>E173/24</f>
        <v>0.75</v>
      </c>
      <c r="G174" s="6"/>
      <c r="H174" s="7" t="s">
        <v>2</v>
      </c>
      <c r="I174" s="12">
        <v>2</v>
      </c>
      <c r="J174" s="7"/>
      <c r="K174" s="11">
        <f>K173/24</f>
        <v>0.375</v>
      </c>
    </row>
    <row r="175" spans="1:11" x14ac:dyDescent="0.2">
      <c r="A175" s="6"/>
      <c r="B175" s="7" t="s">
        <v>3</v>
      </c>
      <c r="C175" s="12">
        <v>4</v>
      </c>
      <c r="D175" s="7"/>
      <c r="E175" s="8"/>
      <c r="G175" s="6"/>
      <c r="H175" s="7" t="s">
        <v>3</v>
      </c>
      <c r="I175" s="12">
        <v>1</v>
      </c>
      <c r="J175" s="7"/>
      <c r="K175" s="8"/>
    </row>
    <row r="176" spans="1:11" x14ac:dyDescent="0.2">
      <c r="A176" s="202" t="s">
        <v>11</v>
      </c>
      <c r="B176" s="203"/>
      <c r="C176" s="203"/>
      <c r="D176" s="203"/>
      <c r="E176" s="204"/>
      <c r="G176" s="202" t="s">
        <v>11</v>
      </c>
      <c r="H176" s="203"/>
      <c r="I176" s="203"/>
      <c r="J176" s="203"/>
      <c r="K176" s="204"/>
    </row>
    <row r="177" spans="1:11" x14ac:dyDescent="0.2">
      <c r="A177" s="202" t="s">
        <v>8</v>
      </c>
      <c r="B177" s="203"/>
      <c r="C177" s="203"/>
      <c r="D177" s="203"/>
      <c r="E177" s="204"/>
      <c r="G177" s="202" t="s">
        <v>8</v>
      </c>
      <c r="H177" s="203"/>
      <c r="I177" s="203"/>
      <c r="J177" s="203"/>
      <c r="K177" s="204"/>
    </row>
    <row r="178" spans="1:11" x14ac:dyDescent="0.2">
      <c r="A178" s="202" t="s">
        <v>9</v>
      </c>
      <c r="B178" s="203"/>
      <c r="C178" s="203"/>
      <c r="D178" s="203"/>
      <c r="E178" s="204"/>
      <c r="G178" s="202" t="s">
        <v>9</v>
      </c>
      <c r="H178" s="203"/>
      <c r="I178" s="203"/>
      <c r="J178" s="203"/>
      <c r="K178" s="204"/>
    </row>
    <row r="179" spans="1:11" ht="12" thickBot="1" x14ac:dyDescent="0.25">
      <c r="A179" s="205" t="s">
        <v>10</v>
      </c>
      <c r="B179" s="206"/>
      <c r="C179" s="206"/>
      <c r="D179" s="206"/>
      <c r="E179" s="207"/>
      <c r="G179" s="205" t="s">
        <v>10</v>
      </c>
      <c r="H179" s="206"/>
      <c r="I179" s="206"/>
      <c r="J179" s="206"/>
      <c r="K179" s="207"/>
    </row>
    <row r="180" spans="1:11" ht="8.25" customHeight="1" thickBot="1" x14ac:dyDescent="0.25"/>
    <row r="181" spans="1:11" x14ac:dyDescent="0.2">
      <c r="A181" s="1"/>
      <c r="B181" s="2"/>
      <c r="C181" s="2"/>
      <c r="D181" s="2"/>
      <c r="E181" s="3"/>
      <c r="G181" s="1"/>
      <c r="H181" s="2"/>
      <c r="I181" s="2"/>
      <c r="J181" s="2"/>
      <c r="K181" s="3"/>
    </row>
    <row r="182" spans="1:11" x14ac:dyDescent="0.2">
      <c r="A182" s="208" t="s">
        <v>5</v>
      </c>
      <c r="B182" s="209"/>
      <c r="C182" s="209"/>
      <c r="D182" s="210" t="str">
        <f>'Score Entry'!B34</f>
        <v>Shafer, Ryland</v>
      </c>
      <c r="E182" s="211"/>
      <c r="G182" s="208" t="s">
        <v>5</v>
      </c>
      <c r="H182" s="209"/>
      <c r="I182" s="209"/>
      <c r="J182" s="210" t="str">
        <f>'Score Entry'!B35</f>
        <v>Grant, Marianne</v>
      </c>
      <c r="K182" s="211"/>
    </row>
    <row r="183" spans="1:11" x14ac:dyDescent="0.2">
      <c r="A183" s="6"/>
      <c r="B183" s="7"/>
      <c r="C183" s="7"/>
      <c r="D183" s="7"/>
      <c r="E183" s="8"/>
      <c r="G183" s="6"/>
      <c r="H183" s="7"/>
      <c r="I183" s="7"/>
      <c r="J183" s="7"/>
      <c r="K183" s="8"/>
    </row>
    <row r="184" spans="1:11" x14ac:dyDescent="0.2">
      <c r="A184" s="6"/>
      <c r="B184" s="7" t="s">
        <v>4</v>
      </c>
      <c r="C184" s="12">
        <v>4</v>
      </c>
      <c r="D184" s="7"/>
      <c r="E184" s="8"/>
      <c r="G184" s="6"/>
      <c r="H184" s="7" t="s">
        <v>4</v>
      </c>
      <c r="I184" s="12">
        <v>3</v>
      </c>
      <c r="J184" s="7"/>
      <c r="K184" s="8"/>
    </row>
    <row r="185" spans="1:11" x14ac:dyDescent="0.2">
      <c r="A185" s="6"/>
      <c r="B185" s="7" t="s">
        <v>0</v>
      </c>
      <c r="C185" s="12">
        <v>3</v>
      </c>
      <c r="D185" s="7"/>
      <c r="E185" s="8"/>
      <c r="G185" s="6"/>
      <c r="H185" s="7" t="s">
        <v>0</v>
      </c>
      <c r="I185" s="12">
        <v>3</v>
      </c>
      <c r="J185" s="7"/>
      <c r="K185" s="8"/>
    </row>
    <row r="186" spans="1:11" x14ac:dyDescent="0.2">
      <c r="A186" s="6"/>
      <c r="B186" s="7" t="s">
        <v>1</v>
      </c>
      <c r="C186" s="12">
        <v>3</v>
      </c>
      <c r="D186" s="9" t="s">
        <v>51</v>
      </c>
      <c r="E186" s="34">
        <f>VLOOKUP(E188,levels,2)</f>
        <v>1</v>
      </c>
      <c r="G186" s="6"/>
      <c r="H186" s="7" t="s">
        <v>1</v>
      </c>
      <c r="I186" s="12">
        <v>2</v>
      </c>
      <c r="J186" s="9" t="s">
        <v>51</v>
      </c>
      <c r="K186" s="34">
        <f>VLOOKUP(K188,levels,2)</f>
        <v>2</v>
      </c>
    </row>
    <row r="187" spans="1:11" x14ac:dyDescent="0.2">
      <c r="A187" s="6"/>
      <c r="B187" s="7" t="s">
        <v>40</v>
      </c>
      <c r="C187" s="12">
        <v>2</v>
      </c>
      <c r="D187" s="9" t="s">
        <v>6</v>
      </c>
      <c r="E187" s="10">
        <f>SUM(C184:C189)</f>
        <v>14</v>
      </c>
      <c r="G187" s="6"/>
      <c r="H187" s="7" t="s">
        <v>40</v>
      </c>
      <c r="I187" s="12">
        <v>3</v>
      </c>
      <c r="J187" s="9" t="s">
        <v>6</v>
      </c>
      <c r="K187" s="10">
        <f>SUM(I184:I189)</f>
        <v>15</v>
      </c>
    </row>
    <row r="188" spans="1:11" x14ac:dyDescent="0.2">
      <c r="A188" s="6"/>
      <c r="B188" s="7" t="s">
        <v>2</v>
      </c>
      <c r="C188" s="12">
        <v>1</v>
      </c>
      <c r="D188" s="7"/>
      <c r="E188" s="11">
        <f>E187/24</f>
        <v>0.58333333333333337</v>
      </c>
      <c r="G188" s="6"/>
      <c r="H188" s="7" t="s">
        <v>2</v>
      </c>
      <c r="I188" s="12">
        <v>2</v>
      </c>
      <c r="J188" s="7"/>
      <c r="K188" s="11">
        <f>K187/24</f>
        <v>0.625</v>
      </c>
    </row>
    <row r="189" spans="1:11" x14ac:dyDescent="0.2">
      <c r="A189" s="6"/>
      <c r="B189" s="7" t="s">
        <v>3</v>
      </c>
      <c r="C189" s="12">
        <v>1</v>
      </c>
      <c r="D189" s="7"/>
      <c r="E189" s="8"/>
      <c r="G189" s="6"/>
      <c r="H189" s="7" t="s">
        <v>3</v>
      </c>
      <c r="I189" s="12">
        <v>2</v>
      </c>
      <c r="J189" s="7"/>
      <c r="K189" s="8"/>
    </row>
    <row r="190" spans="1:11" x14ac:dyDescent="0.2">
      <c r="A190" s="202" t="s">
        <v>11</v>
      </c>
      <c r="B190" s="203"/>
      <c r="C190" s="203"/>
      <c r="D190" s="203"/>
      <c r="E190" s="204"/>
      <c r="G190" s="202" t="s">
        <v>11</v>
      </c>
      <c r="H190" s="203"/>
      <c r="I190" s="203"/>
      <c r="J190" s="203"/>
      <c r="K190" s="204"/>
    </row>
    <row r="191" spans="1:11" x14ac:dyDescent="0.2">
      <c r="A191" s="202" t="s">
        <v>8</v>
      </c>
      <c r="B191" s="203"/>
      <c r="C191" s="203"/>
      <c r="D191" s="203"/>
      <c r="E191" s="204"/>
      <c r="G191" s="202" t="s">
        <v>8</v>
      </c>
      <c r="H191" s="203"/>
      <c r="I191" s="203"/>
      <c r="J191" s="203"/>
      <c r="K191" s="204"/>
    </row>
    <row r="192" spans="1:11" x14ac:dyDescent="0.2">
      <c r="A192" s="202" t="s">
        <v>9</v>
      </c>
      <c r="B192" s="203"/>
      <c r="C192" s="203"/>
      <c r="D192" s="203"/>
      <c r="E192" s="204"/>
      <c r="G192" s="202" t="s">
        <v>9</v>
      </c>
      <c r="H192" s="203"/>
      <c r="I192" s="203"/>
      <c r="J192" s="203"/>
      <c r="K192" s="204"/>
    </row>
    <row r="193" spans="1:11" ht="12" thickBot="1" x14ac:dyDescent="0.25">
      <c r="A193" s="205" t="s">
        <v>10</v>
      </c>
      <c r="B193" s="206"/>
      <c r="C193" s="206"/>
      <c r="D193" s="206"/>
      <c r="E193" s="207"/>
      <c r="G193" s="205" t="s">
        <v>10</v>
      </c>
      <c r="H193" s="206"/>
      <c r="I193" s="206"/>
      <c r="J193" s="206"/>
      <c r="K193" s="207"/>
    </row>
    <row r="194" spans="1:11" ht="7.5" customHeight="1" thickBot="1" x14ac:dyDescent="0.25"/>
    <row r="195" spans="1:11" x14ac:dyDescent="0.2">
      <c r="A195" s="1"/>
      <c r="B195" s="2"/>
      <c r="C195" s="2"/>
      <c r="D195" s="2"/>
      <c r="E195" s="3"/>
      <c r="G195" s="1"/>
      <c r="H195" s="2"/>
      <c r="I195" s="2"/>
      <c r="J195" s="2"/>
      <c r="K195" s="3"/>
    </row>
    <row r="196" spans="1:11" x14ac:dyDescent="0.2">
      <c r="A196" s="208" t="s">
        <v>5</v>
      </c>
      <c r="B196" s="209"/>
      <c r="C196" s="209"/>
      <c r="D196" s="210" t="str">
        <f>'Score Entry'!B36</f>
        <v>Hutland, Jemima</v>
      </c>
      <c r="E196" s="211"/>
      <c r="G196" s="208" t="s">
        <v>5</v>
      </c>
      <c r="H196" s="209"/>
      <c r="I196" s="209"/>
      <c r="J196" s="210" t="str">
        <f>'Score Entry'!B37</f>
        <v>Corsey, Donald</v>
      </c>
      <c r="K196" s="211"/>
    </row>
    <row r="197" spans="1:11" x14ac:dyDescent="0.2">
      <c r="A197" s="6"/>
      <c r="B197" s="7"/>
      <c r="C197" s="7"/>
      <c r="D197" s="7"/>
      <c r="E197" s="8"/>
      <c r="G197" s="6"/>
      <c r="H197" s="7"/>
      <c r="I197" s="7"/>
      <c r="J197" s="7"/>
      <c r="K197" s="8"/>
    </row>
    <row r="198" spans="1:11" x14ac:dyDescent="0.2">
      <c r="A198" s="6"/>
      <c r="B198" s="7" t="s">
        <v>4</v>
      </c>
      <c r="C198" s="12">
        <v>3</v>
      </c>
      <c r="D198" s="7"/>
      <c r="E198" s="8"/>
      <c r="G198" s="6"/>
      <c r="H198" s="7" t="s">
        <v>4</v>
      </c>
      <c r="I198" s="12">
        <v>2</v>
      </c>
      <c r="J198" s="7"/>
      <c r="K198" s="8"/>
    </row>
    <row r="199" spans="1:11" x14ac:dyDescent="0.2">
      <c r="A199" s="6"/>
      <c r="B199" s="7" t="s">
        <v>0</v>
      </c>
      <c r="C199" s="12">
        <v>3</v>
      </c>
      <c r="D199" s="7"/>
      <c r="E199" s="8"/>
      <c r="G199" s="6"/>
      <c r="H199" s="7" t="s">
        <v>0</v>
      </c>
      <c r="I199" s="12">
        <v>2</v>
      </c>
      <c r="J199" s="7"/>
      <c r="K199" s="8"/>
    </row>
    <row r="200" spans="1:11" x14ac:dyDescent="0.2">
      <c r="A200" s="6"/>
      <c r="B200" s="7" t="s">
        <v>1</v>
      </c>
      <c r="C200" s="12">
        <v>3</v>
      </c>
      <c r="D200" s="9" t="s">
        <v>51</v>
      </c>
      <c r="E200" s="34">
        <f>VLOOKUP(E202,levels,2)</f>
        <v>2</v>
      </c>
      <c r="G200" s="6"/>
      <c r="H200" s="7" t="s">
        <v>1</v>
      </c>
      <c r="I200" s="12">
        <v>2</v>
      </c>
      <c r="J200" s="9" t="s">
        <v>51</v>
      </c>
      <c r="K200" s="34">
        <f>VLOOKUP(K202,levels,2)</f>
        <v>1</v>
      </c>
    </row>
    <row r="201" spans="1:11" x14ac:dyDescent="0.2">
      <c r="A201" s="6"/>
      <c r="B201" s="7" t="s">
        <v>40</v>
      </c>
      <c r="C201" s="12">
        <v>3</v>
      </c>
      <c r="D201" s="9" t="s">
        <v>6</v>
      </c>
      <c r="E201" s="10">
        <f>SUM(C198:C203)</f>
        <v>16</v>
      </c>
      <c r="G201" s="6"/>
      <c r="H201" s="7" t="s">
        <v>40</v>
      </c>
      <c r="I201" s="12">
        <v>2</v>
      </c>
      <c r="J201" s="9" t="s">
        <v>6</v>
      </c>
      <c r="K201" s="10">
        <f>SUM(I198:I203)</f>
        <v>11</v>
      </c>
    </row>
    <row r="202" spans="1:11" x14ac:dyDescent="0.2">
      <c r="A202" s="6"/>
      <c r="B202" s="7" t="s">
        <v>2</v>
      </c>
      <c r="C202" s="12">
        <v>1</v>
      </c>
      <c r="D202" s="7"/>
      <c r="E202" s="11">
        <f>E201/24</f>
        <v>0.66666666666666663</v>
      </c>
      <c r="G202" s="6"/>
      <c r="H202" s="7" t="s">
        <v>2</v>
      </c>
      <c r="I202" s="12">
        <v>1</v>
      </c>
      <c r="J202" s="7"/>
      <c r="K202" s="11">
        <f>K201/24</f>
        <v>0.45833333333333331</v>
      </c>
    </row>
    <row r="203" spans="1:11" x14ac:dyDescent="0.2">
      <c r="A203" s="6"/>
      <c r="B203" s="7" t="s">
        <v>3</v>
      </c>
      <c r="C203" s="12">
        <v>3</v>
      </c>
      <c r="D203" s="7"/>
      <c r="E203" s="8"/>
      <c r="G203" s="6"/>
      <c r="H203" s="7" t="s">
        <v>3</v>
      </c>
      <c r="I203" s="12">
        <v>2</v>
      </c>
      <c r="J203" s="7"/>
      <c r="K203" s="8"/>
    </row>
    <row r="204" spans="1:11" x14ac:dyDescent="0.2">
      <c r="A204" s="202" t="s">
        <v>11</v>
      </c>
      <c r="B204" s="203"/>
      <c r="C204" s="203"/>
      <c r="D204" s="203"/>
      <c r="E204" s="204"/>
      <c r="G204" s="202" t="s">
        <v>11</v>
      </c>
      <c r="H204" s="203"/>
      <c r="I204" s="203"/>
      <c r="J204" s="203"/>
      <c r="K204" s="204"/>
    </row>
    <row r="205" spans="1:11" x14ac:dyDescent="0.2">
      <c r="A205" s="202" t="s">
        <v>8</v>
      </c>
      <c r="B205" s="203"/>
      <c r="C205" s="203"/>
      <c r="D205" s="203"/>
      <c r="E205" s="204"/>
      <c r="G205" s="202" t="s">
        <v>8</v>
      </c>
      <c r="H205" s="203"/>
      <c r="I205" s="203"/>
      <c r="J205" s="203"/>
      <c r="K205" s="204"/>
    </row>
    <row r="206" spans="1:11" x14ac:dyDescent="0.2">
      <c r="A206" s="202" t="s">
        <v>9</v>
      </c>
      <c r="B206" s="203"/>
      <c r="C206" s="203"/>
      <c r="D206" s="203"/>
      <c r="E206" s="204"/>
      <c r="G206" s="202" t="s">
        <v>9</v>
      </c>
      <c r="H206" s="203"/>
      <c r="I206" s="203"/>
      <c r="J206" s="203"/>
      <c r="K206" s="204"/>
    </row>
    <row r="207" spans="1:11" ht="12" thickBot="1" x14ac:dyDescent="0.25">
      <c r="A207" s="205" t="s">
        <v>10</v>
      </c>
      <c r="B207" s="206"/>
      <c r="C207" s="206"/>
      <c r="D207" s="206"/>
      <c r="E207" s="207"/>
      <c r="G207" s="205" t="s">
        <v>10</v>
      </c>
      <c r="H207" s="206"/>
      <c r="I207" s="206"/>
      <c r="J207" s="206"/>
      <c r="K207" s="207"/>
    </row>
    <row r="208" spans="1:11" x14ac:dyDescent="0.2">
      <c r="A208" s="1"/>
      <c r="B208" s="2"/>
      <c r="C208" s="2"/>
      <c r="D208" s="2"/>
      <c r="E208" s="3"/>
      <c r="G208" s="1"/>
      <c r="H208" s="2"/>
      <c r="I208" s="2"/>
      <c r="J208" s="2"/>
      <c r="K208" s="3"/>
    </row>
    <row r="209" spans="1:11" x14ac:dyDescent="0.2">
      <c r="A209" s="208" t="s">
        <v>5</v>
      </c>
      <c r="B209" s="209"/>
      <c r="C209" s="209"/>
      <c r="D209" s="210" t="str">
        <f>'Score Entry'!B38</f>
        <v>Brandt, Elijah</v>
      </c>
      <c r="E209" s="211"/>
      <c r="G209" s="208" t="s">
        <v>5</v>
      </c>
      <c r="H209" s="209"/>
      <c r="I209" s="209"/>
      <c r="J209" s="210" t="str">
        <f>'Score Entry'!B39</f>
        <v>Newland, Boyd</v>
      </c>
      <c r="K209" s="211"/>
    </row>
    <row r="210" spans="1:11" x14ac:dyDescent="0.2">
      <c r="A210" s="6"/>
      <c r="B210" s="7"/>
      <c r="C210" s="7"/>
      <c r="D210" s="7"/>
      <c r="E210" s="8"/>
      <c r="G210" s="6"/>
      <c r="H210" s="7"/>
      <c r="I210" s="7"/>
      <c r="J210" s="7"/>
      <c r="K210" s="8"/>
    </row>
    <row r="211" spans="1:11" x14ac:dyDescent="0.2">
      <c r="A211" s="6"/>
      <c r="B211" s="7" t="s">
        <v>4</v>
      </c>
      <c r="C211" s="12">
        <v>1</v>
      </c>
      <c r="D211" s="7"/>
      <c r="E211" s="8"/>
      <c r="G211" s="6"/>
      <c r="H211" s="7" t="s">
        <v>4</v>
      </c>
      <c r="I211" s="12">
        <v>4</v>
      </c>
      <c r="J211" s="7"/>
      <c r="K211" s="8"/>
    </row>
    <row r="212" spans="1:11" x14ac:dyDescent="0.2">
      <c r="A212" s="6"/>
      <c r="B212" s="7" t="s">
        <v>0</v>
      </c>
      <c r="C212" s="12">
        <v>1</v>
      </c>
      <c r="D212" s="7"/>
      <c r="E212" s="8"/>
      <c r="G212" s="6"/>
      <c r="H212" s="7" t="s">
        <v>0</v>
      </c>
      <c r="I212" s="12">
        <v>3</v>
      </c>
      <c r="J212" s="7"/>
      <c r="K212" s="8"/>
    </row>
    <row r="213" spans="1:11" x14ac:dyDescent="0.2">
      <c r="A213" s="6"/>
      <c r="B213" s="7" t="s">
        <v>1</v>
      </c>
      <c r="C213" s="12">
        <v>2</v>
      </c>
      <c r="D213" s="9" t="s">
        <v>51</v>
      </c>
      <c r="E213" s="34">
        <f>VLOOKUP(E215,levels,2)</f>
        <v>1</v>
      </c>
      <c r="G213" s="6"/>
      <c r="H213" s="7" t="s">
        <v>1</v>
      </c>
      <c r="I213" s="12">
        <v>2</v>
      </c>
      <c r="J213" s="9" t="s">
        <v>51</v>
      </c>
      <c r="K213" s="34">
        <f>VLOOKUP(K215,levels,2)</f>
        <v>2</v>
      </c>
    </row>
    <row r="214" spans="1:11" x14ac:dyDescent="0.2">
      <c r="A214" s="6"/>
      <c r="B214" s="7" t="s">
        <v>40</v>
      </c>
      <c r="C214" s="12">
        <v>4</v>
      </c>
      <c r="D214" s="9" t="s">
        <v>6</v>
      </c>
      <c r="E214" s="10">
        <f>SUM(C211:C216)</f>
        <v>13</v>
      </c>
      <c r="G214" s="6"/>
      <c r="H214" s="7" t="s">
        <v>40</v>
      </c>
      <c r="I214" s="12">
        <v>4</v>
      </c>
      <c r="J214" s="9" t="s">
        <v>6</v>
      </c>
      <c r="K214" s="10">
        <f>SUM(I211:I216)</f>
        <v>16</v>
      </c>
    </row>
    <row r="215" spans="1:11" x14ac:dyDescent="0.2">
      <c r="A215" s="6"/>
      <c r="B215" s="7" t="s">
        <v>2</v>
      </c>
      <c r="C215" s="12">
        <v>2</v>
      </c>
      <c r="D215" s="7"/>
      <c r="E215" s="11">
        <f>E214/24</f>
        <v>0.54166666666666663</v>
      </c>
      <c r="G215" s="6"/>
      <c r="H215" s="7" t="s">
        <v>2</v>
      </c>
      <c r="I215" s="12">
        <v>2</v>
      </c>
      <c r="J215" s="7"/>
      <c r="K215" s="11">
        <f>K214/24</f>
        <v>0.66666666666666663</v>
      </c>
    </row>
    <row r="216" spans="1:11" x14ac:dyDescent="0.2">
      <c r="A216" s="6"/>
      <c r="B216" s="7" t="s">
        <v>3</v>
      </c>
      <c r="C216" s="12">
        <v>3</v>
      </c>
      <c r="D216" s="7"/>
      <c r="E216" s="8"/>
      <c r="G216" s="6"/>
      <c r="H216" s="7" t="s">
        <v>3</v>
      </c>
      <c r="I216" s="12">
        <v>1</v>
      </c>
      <c r="J216" s="7"/>
      <c r="K216" s="8"/>
    </row>
    <row r="217" spans="1:11" x14ac:dyDescent="0.2">
      <c r="A217" s="202" t="s">
        <v>11</v>
      </c>
      <c r="B217" s="203"/>
      <c r="C217" s="203"/>
      <c r="D217" s="203"/>
      <c r="E217" s="204"/>
      <c r="G217" s="202" t="s">
        <v>11</v>
      </c>
      <c r="H217" s="203"/>
      <c r="I217" s="203"/>
      <c r="J217" s="203"/>
      <c r="K217" s="204"/>
    </row>
    <row r="218" spans="1:11" x14ac:dyDescent="0.2">
      <c r="A218" s="202" t="s">
        <v>8</v>
      </c>
      <c r="B218" s="203"/>
      <c r="C218" s="203"/>
      <c r="D218" s="203"/>
      <c r="E218" s="204"/>
      <c r="G218" s="202" t="s">
        <v>8</v>
      </c>
      <c r="H218" s="203"/>
      <c r="I218" s="203"/>
      <c r="J218" s="203"/>
      <c r="K218" s="204"/>
    </row>
    <row r="219" spans="1:11" x14ac:dyDescent="0.2">
      <c r="A219" s="202" t="s">
        <v>9</v>
      </c>
      <c r="B219" s="203"/>
      <c r="C219" s="203"/>
      <c r="D219" s="203"/>
      <c r="E219" s="204"/>
      <c r="G219" s="202" t="s">
        <v>9</v>
      </c>
      <c r="H219" s="203"/>
      <c r="I219" s="203"/>
      <c r="J219" s="203"/>
      <c r="K219" s="204"/>
    </row>
    <row r="220" spans="1:11" ht="12" thickBot="1" x14ac:dyDescent="0.25">
      <c r="A220" s="205" t="s">
        <v>10</v>
      </c>
      <c r="B220" s="206"/>
      <c r="C220" s="206"/>
      <c r="D220" s="206"/>
      <c r="E220" s="207"/>
      <c r="G220" s="205" t="s">
        <v>10</v>
      </c>
      <c r="H220" s="206"/>
      <c r="I220" s="206"/>
      <c r="J220" s="206"/>
      <c r="K220" s="207"/>
    </row>
    <row r="221" spans="1:11" ht="89.25" customHeight="1" thickBot="1" x14ac:dyDescent="0.25"/>
    <row r="222" spans="1:11" x14ac:dyDescent="0.2">
      <c r="A222" s="1"/>
      <c r="B222" s="2"/>
      <c r="C222" s="2"/>
      <c r="D222" s="2"/>
      <c r="E222" s="3"/>
      <c r="G222" s="1"/>
      <c r="H222" s="2"/>
      <c r="I222" s="2"/>
      <c r="J222" s="2"/>
      <c r="K222" s="3"/>
    </row>
    <row r="223" spans="1:11" x14ac:dyDescent="0.2">
      <c r="A223" s="208" t="s">
        <v>5</v>
      </c>
      <c r="B223" s="209"/>
      <c r="C223" s="209"/>
      <c r="D223" s="210">
        <f>'Score Entry'!B40</f>
        <v>0</v>
      </c>
      <c r="E223" s="211"/>
      <c r="G223" s="208" t="s">
        <v>5</v>
      </c>
      <c r="H223" s="209"/>
      <c r="I223" s="209"/>
      <c r="J223" s="210">
        <f>'Score Entry'!B41</f>
        <v>0</v>
      </c>
      <c r="K223" s="211"/>
    </row>
    <row r="224" spans="1:11" x14ac:dyDescent="0.2">
      <c r="A224" s="6"/>
      <c r="B224" s="7"/>
      <c r="C224" s="7"/>
      <c r="D224" s="7"/>
      <c r="E224" s="8"/>
      <c r="G224" s="6"/>
      <c r="H224" s="7"/>
      <c r="I224" s="7"/>
      <c r="J224" s="7"/>
      <c r="K224" s="8"/>
    </row>
    <row r="225" spans="1:11" x14ac:dyDescent="0.2">
      <c r="A225" s="6"/>
      <c r="B225" s="7" t="s">
        <v>4</v>
      </c>
      <c r="C225" s="12"/>
      <c r="D225" s="7"/>
      <c r="E225" s="8"/>
      <c r="G225" s="6"/>
      <c r="H225" s="7" t="s">
        <v>4</v>
      </c>
      <c r="I225" s="12"/>
      <c r="J225" s="7"/>
      <c r="K225" s="8"/>
    </row>
    <row r="226" spans="1:11" x14ac:dyDescent="0.2">
      <c r="A226" s="6"/>
      <c r="B226" s="7" t="s">
        <v>0</v>
      </c>
      <c r="C226" s="12"/>
      <c r="D226" s="7"/>
      <c r="E226" s="8"/>
      <c r="G226" s="6"/>
      <c r="H226" s="7" t="s">
        <v>0</v>
      </c>
      <c r="I226" s="12"/>
      <c r="J226" s="7"/>
      <c r="K226" s="8"/>
    </row>
    <row r="227" spans="1:11" x14ac:dyDescent="0.2">
      <c r="A227" s="6"/>
      <c r="B227" s="7" t="s">
        <v>1</v>
      </c>
      <c r="C227" s="12"/>
      <c r="D227" s="9" t="s">
        <v>51</v>
      </c>
      <c r="E227" s="34" t="e">
        <f>VLOOKUP(E229,levels,2)</f>
        <v>#N/A</v>
      </c>
      <c r="G227" s="6"/>
      <c r="H227" s="7" t="s">
        <v>1</v>
      </c>
      <c r="I227" s="12"/>
      <c r="J227" s="9" t="s">
        <v>51</v>
      </c>
      <c r="K227" s="34" t="e">
        <f>VLOOKUP(K229,levels,2)</f>
        <v>#N/A</v>
      </c>
    </row>
    <row r="228" spans="1:11" x14ac:dyDescent="0.2">
      <c r="A228" s="6"/>
      <c r="B228" s="7" t="s">
        <v>40</v>
      </c>
      <c r="C228" s="12"/>
      <c r="D228" s="9" t="s">
        <v>6</v>
      </c>
      <c r="E228" s="10">
        <f>SUM(C225:C230)</f>
        <v>0</v>
      </c>
      <c r="G228" s="6"/>
      <c r="H228" s="7" t="s">
        <v>40</v>
      </c>
      <c r="I228" s="12"/>
      <c r="J228" s="9" t="s">
        <v>6</v>
      </c>
      <c r="K228" s="10">
        <f>SUM(I225:I230)</f>
        <v>0</v>
      </c>
    </row>
    <row r="229" spans="1:11" x14ac:dyDescent="0.2">
      <c r="A229" s="6"/>
      <c r="B229" s="7" t="s">
        <v>2</v>
      </c>
      <c r="C229" s="12"/>
      <c r="D229" s="7"/>
      <c r="E229" s="11">
        <f>E228/24</f>
        <v>0</v>
      </c>
      <c r="G229" s="6"/>
      <c r="H229" s="7" t="s">
        <v>2</v>
      </c>
      <c r="I229" s="12"/>
      <c r="J229" s="7"/>
      <c r="K229" s="11">
        <f>K228/24</f>
        <v>0</v>
      </c>
    </row>
    <row r="230" spans="1:11" x14ac:dyDescent="0.2">
      <c r="A230" s="6"/>
      <c r="B230" s="7" t="s">
        <v>3</v>
      </c>
      <c r="C230" s="12"/>
      <c r="D230" s="7"/>
      <c r="E230" s="8"/>
      <c r="G230" s="6"/>
      <c r="H230" s="7" t="s">
        <v>3</v>
      </c>
      <c r="I230" s="12"/>
      <c r="J230" s="7"/>
      <c r="K230" s="8"/>
    </row>
    <row r="231" spans="1:11" x14ac:dyDescent="0.2">
      <c r="A231" s="202" t="s">
        <v>11</v>
      </c>
      <c r="B231" s="203"/>
      <c r="C231" s="203"/>
      <c r="D231" s="203"/>
      <c r="E231" s="204"/>
      <c r="G231" s="202" t="s">
        <v>11</v>
      </c>
      <c r="H231" s="203"/>
      <c r="I231" s="203"/>
      <c r="J231" s="203"/>
      <c r="K231" s="204"/>
    </row>
    <row r="232" spans="1:11" x14ac:dyDescent="0.2">
      <c r="A232" s="202" t="s">
        <v>8</v>
      </c>
      <c r="B232" s="203"/>
      <c r="C232" s="203"/>
      <c r="D232" s="203"/>
      <c r="E232" s="204"/>
      <c r="G232" s="202" t="s">
        <v>8</v>
      </c>
      <c r="H232" s="203"/>
      <c r="I232" s="203"/>
      <c r="J232" s="203"/>
      <c r="K232" s="204"/>
    </row>
    <row r="233" spans="1:11" x14ac:dyDescent="0.2">
      <c r="A233" s="202" t="s">
        <v>9</v>
      </c>
      <c r="B233" s="203"/>
      <c r="C233" s="203"/>
      <c r="D233" s="203"/>
      <c r="E233" s="204"/>
      <c r="G233" s="202" t="s">
        <v>9</v>
      </c>
      <c r="H233" s="203"/>
      <c r="I233" s="203"/>
      <c r="J233" s="203"/>
      <c r="K233" s="204"/>
    </row>
    <row r="234" spans="1:11" ht="12" thickBot="1" x14ac:dyDescent="0.25">
      <c r="A234" s="205" t="s">
        <v>10</v>
      </c>
      <c r="B234" s="206"/>
      <c r="C234" s="206"/>
      <c r="D234" s="206"/>
      <c r="E234" s="207"/>
      <c r="G234" s="205" t="s">
        <v>10</v>
      </c>
      <c r="H234" s="206"/>
      <c r="I234" s="206"/>
      <c r="J234" s="206"/>
      <c r="K234" s="207"/>
    </row>
    <row r="235" spans="1:11" ht="12" thickBot="1" x14ac:dyDescent="0.25"/>
    <row r="236" spans="1:11" x14ac:dyDescent="0.2">
      <c r="A236" s="1"/>
      <c r="B236" s="2"/>
      <c r="C236" s="2"/>
      <c r="D236" s="2"/>
      <c r="E236" s="3"/>
      <c r="G236" s="1"/>
      <c r="H236" s="2"/>
      <c r="I236" s="2"/>
      <c r="J236" s="2"/>
      <c r="K236" s="3"/>
    </row>
    <row r="237" spans="1:11" x14ac:dyDescent="0.2">
      <c r="A237" s="208" t="s">
        <v>5</v>
      </c>
      <c r="B237" s="209"/>
      <c r="C237" s="209"/>
      <c r="D237" s="210">
        <f>'Score Entry'!B42</f>
        <v>0</v>
      </c>
      <c r="E237" s="211"/>
      <c r="G237" s="208" t="s">
        <v>5</v>
      </c>
      <c r="H237" s="209"/>
      <c r="I237" s="209"/>
      <c r="J237" s="210">
        <f>'Score Entry'!B43</f>
        <v>0</v>
      </c>
      <c r="K237" s="211"/>
    </row>
    <row r="238" spans="1:11" x14ac:dyDescent="0.2">
      <c r="A238" s="6"/>
      <c r="B238" s="7"/>
      <c r="C238" s="7"/>
      <c r="D238" s="7"/>
      <c r="E238" s="8"/>
      <c r="G238" s="6"/>
      <c r="H238" s="7"/>
      <c r="I238" s="7"/>
      <c r="J238" s="7"/>
      <c r="K238" s="8"/>
    </row>
    <row r="239" spans="1:11" x14ac:dyDescent="0.2">
      <c r="A239" s="6"/>
      <c r="B239" s="7" t="s">
        <v>4</v>
      </c>
      <c r="C239" s="12"/>
      <c r="D239" s="7"/>
      <c r="E239" s="8"/>
      <c r="G239" s="6"/>
      <c r="H239" s="7" t="s">
        <v>4</v>
      </c>
      <c r="I239" s="12"/>
      <c r="J239" s="7"/>
      <c r="K239" s="8"/>
    </row>
    <row r="240" spans="1:11" x14ac:dyDescent="0.2">
      <c r="A240" s="6"/>
      <c r="B240" s="7" t="s">
        <v>0</v>
      </c>
      <c r="C240" s="12"/>
      <c r="D240" s="7"/>
      <c r="E240" s="8"/>
      <c r="G240" s="6"/>
      <c r="H240" s="7" t="s">
        <v>0</v>
      </c>
      <c r="I240" s="12"/>
      <c r="J240" s="7"/>
      <c r="K240" s="8"/>
    </row>
    <row r="241" spans="1:11" x14ac:dyDescent="0.2">
      <c r="A241" s="6"/>
      <c r="B241" s="7" t="s">
        <v>1</v>
      </c>
      <c r="C241" s="12"/>
      <c r="D241" s="9" t="s">
        <v>51</v>
      </c>
      <c r="E241" s="34" t="e">
        <f>VLOOKUP(E243,levels,2)</f>
        <v>#N/A</v>
      </c>
      <c r="G241" s="6"/>
      <c r="H241" s="7" t="s">
        <v>1</v>
      </c>
      <c r="I241" s="12"/>
      <c r="J241" s="9" t="s">
        <v>51</v>
      </c>
      <c r="K241" s="34" t="e">
        <f>VLOOKUP(K243,levels,2)</f>
        <v>#N/A</v>
      </c>
    </row>
    <row r="242" spans="1:11" x14ac:dyDescent="0.2">
      <c r="A242" s="6"/>
      <c r="B242" s="7" t="s">
        <v>40</v>
      </c>
      <c r="C242" s="12"/>
      <c r="D242" s="9" t="s">
        <v>6</v>
      </c>
      <c r="E242" s="10">
        <f>SUM(C239:C244)</f>
        <v>0</v>
      </c>
      <c r="G242" s="6"/>
      <c r="H242" s="7" t="s">
        <v>40</v>
      </c>
      <c r="I242" s="12"/>
      <c r="J242" s="9" t="s">
        <v>6</v>
      </c>
      <c r="K242" s="10">
        <f>SUM(I239:I244)</f>
        <v>0</v>
      </c>
    </row>
    <row r="243" spans="1:11" x14ac:dyDescent="0.2">
      <c r="A243" s="6"/>
      <c r="B243" s="7" t="s">
        <v>2</v>
      </c>
      <c r="C243" s="12"/>
      <c r="D243" s="7"/>
      <c r="E243" s="11">
        <f>E242/24</f>
        <v>0</v>
      </c>
      <c r="G243" s="6"/>
      <c r="H243" s="7" t="s">
        <v>2</v>
      </c>
      <c r="I243" s="12"/>
      <c r="J243" s="7"/>
      <c r="K243" s="11">
        <f>K242/24</f>
        <v>0</v>
      </c>
    </row>
    <row r="244" spans="1:11" x14ac:dyDescent="0.2">
      <c r="A244" s="6"/>
      <c r="B244" s="7" t="s">
        <v>3</v>
      </c>
      <c r="C244" s="12"/>
      <c r="D244" s="7"/>
      <c r="E244" s="8"/>
      <c r="G244" s="6"/>
      <c r="H244" s="7" t="s">
        <v>3</v>
      </c>
      <c r="I244" s="12"/>
      <c r="J244" s="7"/>
      <c r="K244" s="8"/>
    </row>
    <row r="245" spans="1:11" x14ac:dyDescent="0.2">
      <c r="A245" s="202" t="s">
        <v>11</v>
      </c>
      <c r="B245" s="203"/>
      <c r="C245" s="203"/>
      <c r="D245" s="203"/>
      <c r="E245" s="204"/>
      <c r="G245" s="202" t="s">
        <v>11</v>
      </c>
      <c r="H245" s="203"/>
      <c r="I245" s="203"/>
      <c r="J245" s="203"/>
      <c r="K245" s="204"/>
    </row>
    <row r="246" spans="1:11" x14ac:dyDescent="0.2">
      <c r="A246" s="202" t="s">
        <v>8</v>
      </c>
      <c r="B246" s="203"/>
      <c r="C246" s="203"/>
      <c r="D246" s="203"/>
      <c r="E246" s="204"/>
      <c r="G246" s="202" t="s">
        <v>8</v>
      </c>
      <c r="H246" s="203"/>
      <c r="I246" s="203"/>
      <c r="J246" s="203"/>
      <c r="K246" s="204"/>
    </row>
    <row r="247" spans="1:11" x14ac:dyDescent="0.2">
      <c r="A247" s="202" t="s">
        <v>9</v>
      </c>
      <c r="B247" s="203"/>
      <c r="C247" s="203"/>
      <c r="D247" s="203"/>
      <c r="E247" s="204"/>
      <c r="G247" s="202" t="s">
        <v>9</v>
      </c>
      <c r="H247" s="203"/>
      <c r="I247" s="203"/>
      <c r="J247" s="203"/>
      <c r="K247" s="204"/>
    </row>
    <row r="248" spans="1:11" ht="12" thickBot="1" x14ac:dyDescent="0.25">
      <c r="A248" s="205" t="s">
        <v>10</v>
      </c>
      <c r="B248" s="206"/>
      <c r="C248" s="206"/>
      <c r="D248" s="206"/>
      <c r="E248" s="207"/>
      <c r="G248" s="205" t="s">
        <v>10</v>
      </c>
      <c r="H248" s="206"/>
      <c r="I248" s="206"/>
      <c r="J248" s="206"/>
      <c r="K248" s="207"/>
    </row>
  </sheetData>
  <mergeCells count="216">
    <mergeCell ref="A12:E12"/>
    <mergeCell ref="A2:C2"/>
    <mergeCell ref="D2:E2"/>
    <mergeCell ref="A10:E10"/>
    <mergeCell ref="A11:E11"/>
    <mergeCell ref="G2:I2"/>
    <mergeCell ref="J2:K2"/>
    <mergeCell ref="G10:K10"/>
    <mergeCell ref="G11:K11"/>
    <mergeCell ref="G12:K12"/>
    <mergeCell ref="A38:E38"/>
    <mergeCell ref="A13:E13"/>
    <mergeCell ref="G13:K13"/>
    <mergeCell ref="A16:C16"/>
    <mergeCell ref="D16:E16"/>
    <mergeCell ref="G38:K38"/>
    <mergeCell ref="G39:K39"/>
    <mergeCell ref="G40:K40"/>
    <mergeCell ref="G16:I16"/>
    <mergeCell ref="J16:K16"/>
    <mergeCell ref="G24:K24"/>
    <mergeCell ref="G25:K25"/>
    <mergeCell ref="G26:K26"/>
    <mergeCell ref="G27:K27"/>
    <mergeCell ref="A30:C30"/>
    <mergeCell ref="D30:E30"/>
    <mergeCell ref="J30:K30"/>
    <mergeCell ref="G30:I30"/>
    <mergeCell ref="A26:E26"/>
    <mergeCell ref="A27:E27"/>
    <mergeCell ref="A24:E24"/>
    <mergeCell ref="A25:E25"/>
    <mergeCell ref="A52:E52"/>
    <mergeCell ref="A53:E53"/>
    <mergeCell ref="A39:E39"/>
    <mergeCell ref="A40:E40"/>
    <mergeCell ref="A41:E41"/>
    <mergeCell ref="G41:K41"/>
    <mergeCell ref="A54:E54"/>
    <mergeCell ref="A55:E55"/>
    <mergeCell ref="G44:I44"/>
    <mergeCell ref="J44:K44"/>
    <mergeCell ref="G52:K52"/>
    <mergeCell ref="G53:K53"/>
    <mergeCell ref="G54:K54"/>
    <mergeCell ref="G55:K55"/>
    <mergeCell ref="A44:C44"/>
    <mergeCell ref="D44:E44"/>
    <mergeCell ref="A58:C58"/>
    <mergeCell ref="D58:E58"/>
    <mergeCell ref="A66:E66"/>
    <mergeCell ref="A67:E67"/>
    <mergeCell ref="G58:I58"/>
    <mergeCell ref="J58:K58"/>
    <mergeCell ref="G66:K66"/>
    <mergeCell ref="G67:K67"/>
    <mergeCell ref="A79:E79"/>
    <mergeCell ref="A80:E80"/>
    <mergeCell ref="A68:E68"/>
    <mergeCell ref="A69:E69"/>
    <mergeCell ref="G68:K68"/>
    <mergeCell ref="G69:K69"/>
    <mergeCell ref="A81:E81"/>
    <mergeCell ref="A82:E82"/>
    <mergeCell ref="G71:I71"/>
    <mergeCell ref="J71:K71"/>
    <mergeCell ref="G79:K79"/>
    <mergeCell ref="G80:K80"/>
    <mergeCell ref="G81:K81"/>
    <mergeCell ref="G82:K82"/>
    <mergeCell ref="A71:C71"/>
    <mergeCell ref="D71:E71"/>
    <mergeCell ref="A85:C85"/>
    <mergeCell ref="D85:E85"/>
    <mergeCell ref="A93:E93"/>
    <mergeCell ref="A94:E94"/>
    <mergeCell ref="G85:I85"/>
    <mergeCell ref="J85:K85"/>
    <mergeCell ref="G93:K93"/>
    <mergeCell ref="G94:K94"/>
    <mergeCell ref="A107:E107"/>
    <mergeCell ref="A108:E108"/>
    <mergeCell ref="A95:E95"/>
    <mergeCell ref="A96:E96"/>
    <mergeCell ref="G95:K95"/>
    <mergeCell ref="G96:K96"/>
    <mergeCell ref="A109:E109"/>
    <mergeCell ref="A110:E110"/>
    <mergeCell ref="G99:I99"/>
    <mergeCell ref="J99:K99"/>
    <mergeCell ref="G107:K107"/>
    <mergeCell ref="G108:K108"/>
    <mergeCell ref="G109:K109"/>
    <mergeCell ref="G110:K110"/>
    <mergeCell ref="A99:C99"/>
    <mergeCell ref="D99:E99"/>
    <mergeCell ref="A113:C113"/>
    <mergeCell ref="D113:E113"/>
    <mergeCell ref="A121:E121"/>
    <mergeCell ref="A122:E122"/>
    <mergeCell ref="G113:I113"/>
    <mergeCell ref="J113:K113"/>
    <mergeCell ref="G121:K121"/>
    <mergeCell ref="G122:K122"/>
    <mergeCell ref="A135:E135"/>
    <mergeCell ref="A136:E136"/>
    <mergeCell ref="A123:E123"/>
    <mergeCell ref="A124:E124"/>
    <mergeCell ref="G123:K123"/>
    <mergeCell ref="G124:K124"/>
    <mergeCell ref="A137:E137"/>
    <mergeCell ref="A138:E138"/>
    <mergeCell ref="G127:I127"/>
    <mergeCell ref="J127:K127"/>
    <mergeCell ref="G135:K135"/>
    <mergeCell ref="G136:K136"/>
    <mergeCell ref="G137:K137"/>
    <mergeCell ref="G138:K138"/>
    <mergeCell ref="A127:C127"/>
    <mergeCell ref="D127:E127"/>
    <mergeCell ref="A140:C140"/>
    <mergeCell ref="D140:E140"/>
    <mergeCell ref="A148:E148"/>
    <mergeCell ref="A149:E149"/>
    <mergeCell ref="G140:I140"/>
    <mergeCell ref="J140:K140"/>
    <mergeCell ref="G148:K148"/>
    <mergeCell ref="G149:K149"/>
    <mergeCell ref="A162:E162"/>
    <mergeCell ref="A163:E163"/>
    <mergeCell ref="A150:E150"/>
    <mergeCell ref="A151:E151"/>
    <mergeCell ref="G150:K150"/>
    <mergeCell ref="G151:K151"/>
    <mergeCell ref="A164:E164"/>
    <mergeCell ref="A165:E165"/>
    <mergeCell ref="G154:I154"/>
    <mergeCell ref="J154:K154"/>
    <mergeCell ref="G162:K162"/>
    <mergeCell ref="G163:K163"/>
    <mergeCell ref="G164:K164"/>
    <mergeCell ref="G165:K165"/>
    <mergeCell ref="A154:C154"/>
    <mergeCell ref="D154:E154"/>
    <mergeCell ref="G182:I182"/>
    <mergeCell ref="J182:K182"/>
    <mergeCell ref="G190:K190"/>
    <mergeCell ref="G191:K191"/>
    <mergeCell ref="G192:K192"/>
    <mergeCell ref="G193:K193"/>
    <mergeCell ref="A182:C182"/>
    <mergeCell ref="D182:E182"/>
    <mergeCell ref="A168:C168"/>
    <mergeCell ref="D168:E168"/>
    <mergeCell ref="A176:E176"/>
    <mergeCell ref="A177:E177"/>
    <mergeCell ref="G168:I168"/>
    <mergeCell ref="J168:K168"/>
    <mergeCell ref="G176:K176"/>
    <mergeCell ref="G177:K177"/>
    <mergeCell ref="A190:E190"/>
    <mergeCell ref="A178:E178"/>
    <mergeCell ref="A179:E179"/>
    <mergeCell ref="G178:K178"/>
    <mergeCell ref="G179:K179"/>
    <mergeCell ref="A196:C196"/>
    <mergeCell ref="D196:E196"/>
    <mergeCell ref="A204:E204"/>
    <mergeCell ref="A205:E205"/>
    <mergeCell ref="G196:I196"/>
    <mergeCell ref="J196:K196"/>
    <mergeCell ref="G204:K204"/>
    <mergeCell ref="G205:K205"/>
    <mergeCell ref="A191:E191"/>
    <mergeCell ref="A192:E192"/>
    <mergeCell ref="A193:E193"/>
    <mergeCell ref="A209:C209"/>
    <mergeCell ref="D209:E209"/>
    <mergeCell ref="A217:E217"/>
    <mergeCell ref="A218:E218"/>
    <mergeCell ref="A206:E206"/>
    <mergeCell ref="A207:E207"/>
    <mergeCell ref="G209:I209"/>
    <mergeCell ref="J209:K209"/>
    <mergeCell ref="G217:K217"/>
    <mergeCell ref="G218:K218"/>
    <mergeCell ref="G206:K206"/>
    <mergeCell ref="G207:K207"/>
    <mergeCell ref="A231:E231"/>
    <mergeCell ref="G231:K231"/>
    <mergeCell ref="A232:E232"/>
    <mergeCell ref="G232:K232"/>
    <mergeCell ref="A237:C237"/>
    <mergeCell ref="D237:E237"/>
    <mergeCell ref="G237:I237"/>
    <mergeCell ref="J237:K237"/>
    <mergeCell ref="G219:K219"/>
    <mergeCell ref="G220:K220"/>
    <mergeCell ref="A223:C223"/>
    <mergeCell ref="D223:E223"/>
    <mergeCell ref="G223:I223"/>
    <mergeCell ref="J223:K223"/>
    <mergeCell ref="A219:E219"/>
    <mergeCell ref="A220:E220"/>
    <mergeCell ref="A233:E233"/>
    <mergeCell ref="G233:K233"/>
    <mergeCell ref="A245:E245"/>
    <mergeCell ref="G245:K245"/>
    <mergeCell ref="A246:E246"/>
    <mergeCell ref="G246:K246"/>
    <mergeCell ref="A247:E247"/>
    <mergeCell ref="G247:K247"/>
    <mergeCell ref="A248:E248"/>
    <mergeCell ref="G248:K248"/>
    <mergeCell ref="A234:E234"/>
    <mergeCell ref="G234:K234"/>
  </mergeCells>
  <phoneticPr fontId="7" type="noConversion"/>
  <pageMargins left="0.25" right="0.25" top="0.75" bottom="0.75" header="0.3" footer="0.3"/>
  <pageSetup orientation="portrait" r:id="rId1"/>
  <headerFooter alignWithMargins="0">
    <oddHeader>&amp;C Test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K266"/>
  <sheetViews>
    <sheetView topLeftCell="A136" zoomScaleNormal="100" workbookViewId="0">
      <selection activeCell="M172" sqref="M172"/>
    </sheetView>
  </sheetViews>
  <sheetFormatPr defaultColWidth="9.140625" defaultRowHeight="11.25" x14ac:dyDescent="0.2"/>
  <cols>
    <col min="1" max="1" width="9.140625" style="4" customWidth="1"/>
    <col min="2" max="2" width="17.7109375" style="4" customWidth="1"/>
    <col min="3" max="3" width="4.7109375" style="4" customWidth="1"/>
    <col min="4" max="4" width="6.42578125" style="4" customWidth="1"/>
    <col min="5" max="5" width="7.140625" style="4" customWidth="1"/>
    <col min="6" max="6" width="6.5703125" style="4" customWidth="1"/>
    <col min="7" max="7" width="9.140625" style="4"/>
    <col min="8" max="8" width="17.5703125" style="4" customWidth="1"/>
    <col min="9" max="9" width="4.5703125" style="4" customWidth="1"/>
    <col min="10" max="10" width="6.42578125" style="4" bestFit="1" customWidth="1"/>
    <col min="11" max="11" width="7" style="4" customWidth="1"/>
    <col min="12" max="16384" width="9.140625" style="5"/>
  </cols>
  <sheetData>
    <row r="1" spans="1:11" x14ac:dyDescent="0.2">
      <c r="A1" s="1"/>
      <c r="B1" s="2"/>
      <c r="C1" s="2"/>
      <c r="D1" s="2"/>
      <c r="E1" s="3"/>
      <c r="G1" s="1"/>
      <c r="H1" s="2"/>
      <c r="I1" s="2"/>
      <c r="J1" s="2"/>
      <c r="K1" s="3"/>
    </row>
    <row r="2" spans="1:11" x14ac:dyDescent="0.2">
      <c r="A2" s="208" t="s">
        <v>12</v>
      </c>
      <c r="B2" s="209"/>
      <c r="C2" s="209"/>
      <c r="D2" s="212" t="str">
        <f>'Score Entry'!B8</f>
        <v>Harris, Joanna</v>
      </c>
      <c r="E2" s="213"/>
      <c r="G2" s="208" t="s">
        <v>12</v>
      </c>
      <c r="H2" s="209"/>
      <c r="I2" s="209"/>
      <c r="J2" s="212" t="str">
        <f>'Score Entry'!B9</f>
        <v>Smith, Grayson</v>
      </c>
      <c r="K2" s="213"/>
    </row>
    <row r="3" spans="1:11" x14ac:dyDescent="0.2">
      <c r="A3" s="6"/>
      <c r="B3" s="7"/>
      <c r="C3" s="7"/>
      <c r="D3" s="7"/>
      <c r="E3" s="8"/>
      <c r="G3" s="6"/>
      <c r="H3" s="7"/>
      <c r="I3" s="7"/>
      <c r="J3" s="7"/>
      <c r="K3" s="8"/>
    </row>
    <row r="4" spans="1:11" x14ac:dyDescent="0.2">
      <c r="A4" s="6"/>
      <c r="B4" s="7" t="s">
        <v>4</v>
      </c>
      <c r="C4" s="42">
        <v>4</v>
      </c>
      <c r="D4" s="7"/>
      <c r="E4" s="8"/>
      <c r="G4" s="6"/>
      <c r="H4" s="7" t="s">
        <v>4</v>
      </c>
      <c r="I4" s="42">
        <v>3</v>
      </c>
      <c r="J4" s="7"/>
      <c r="K4" s="8"/>
    </row>
    <row r="5" spans="1:11" x14ac:dyDescent="0.2">
      <c r="A5" s="6"/>
      <c r="B5" s="7" t="s">
        <v>0</v>
      </c>
      <c r="C5" s="42">
        <v>4</v>
      </c>
      <c r="D5" s="7"/>
      <c r="E5" s="8"/>
      <c r="G5" s="6"/>
      <c r="H5" s="7" t="s">
        <v>0</v>
      </c>
      <c r="I5" s="42">
        <v>3</v>
      </c>
      <c r="J5" s="7"/>
      <c r="K5" s="8"/>
    </row>
    <row r="6" spans="1:11" x14ac:dyDescent="0.2">
      <c r="A6" s="6"/>
      <c r="B6" s="7" t="s">
        <v>1</v>
      </c>
      <c r="C6" s="42">
        <v>3</v>
      </c>
      <c r="D6" s="9" t="s">
        <v>51</v>
      </c>
      <c r="E6" s="34">
        <f>VLOOKUP(E8,levels,2)</f>
        <v>3</v>
      </c>
      <c r="G6" s="6"/>
      <c r="H6" s="7" t="s">
        <v>1</v>
      </c>
      <c r="I6" s="42">
        <v>1</v>
      </c>
      <c r="J6" s="9" t="s">
        <v>51</v>
      </c>
      <c r="K6" s="34">
        <f>VLOOKUP(K8,levels,2)</f>
        <v>2</v>
      </c>
    </row>
    <row r="7" spans="1:11" x14ac:dyDescent="0.2">
      <c r="A7" s="6"/>
      <c r="B7" s="7" t="s">
        <v>40</v>
      </c>
      <c r="C7" s="42">
        <v>4</v>
      </c>
      <c r="D7" s="9" t="s">
        <v>6</v>
      </c>
      <c r="E7" s="10">
        <f>SUM(C4:C9)</f>
        <v>19</v>
      </c>
      <c r="G7" s="6"/>
      <c r="H7" s="7" t="s">
        <v>40</v>
      </c>
      <c r="I7" s="42">
        <v>4</v>
      </c>
      <c r="J7" s="9" t="s">
        <v>6</v>
      </c>
      <c r="K7" s="10">
        <f>SUM(I4:I9)</f>
        <v>16</v>
      </c>
    </row>
    <row r="8" spans="1:11" x14ac:dyDescent="0.2">
      <c r="A8" s="6"/>
      <c r="B8" s="7" t="s">
        <v>2</v>
      </c>
      <c r="C8" s="42">
        <v>1</v>
      </c>
      <c r="D8" s="7"/>
      <c r="E8" s="11">
        <f>E7/24</f>
        <v>0.79166666666666663</v>
      </c>
      <c r="G8" s="6"/>
      <c r="H8" s="7" t="s">
        <v>2</v>
      </c>
      <c r="I8" s="42">
        <v>2</v>
      </c>
      <c r="J8" s="7"/>
      <c r="K8" s="11">
        <f>K7/24</f>
        <v>0.66666666666666663</v>
      </c>
    </row>
    <row r="9" spans="1:11" x14ac:dyDescent="0.2">
      <c r="A9" s="6"/>
      <c r="B9" s="7" t="s">
        <v>3</v>
      </c>
      <c r="C9" s="42">
        <v>3</v>
      </c>
      <c r="D9" s="7"/>
      <c r="E9" s="8"/>
      <c r="G9" s="6"/>
      <c r="H9" s="7" t="s">
        <v>3</v>
      </c>
      <c r="I9" s="42">
        <v>3</v>
      </c>
      <c r="J9" s="7"/>
      <c r="K9" s="8"/>
    </row>
    <row r="10" spans="1:11" x14ac:dyDescent="0.2">
      <c r="A10" s="202" t="s">
        <v>11</v>
      </c>
      <c r="B10" s="203"/>
      <c r="C10" s="203"/>
      <c r="D10" s="203"/>
      <c r="E10" s="204"/>
      <c r="G10" s="202" t="s">
        <v>11</v>
      </c>
      <c r="H10" s="203"/>
      <c r="I10" s="203"/>
      <c r="J10" s="203"/>
      <c r="K10" s="204"/>
    </row>
    <row r="11" spans="1:11" x14ac:dyDescent="0.2">
      <c r="A11" s="202" t="s">
        <v>8</v>
      </c>
      <c r="B11" s="203"/>
      <c r="C11" s="203"/>
      <c r="D11" s="203"/>
      <c r="E11" s="204"/>
      <c r="G11" s="202" t="s">
        <v>8</v>
      </c>
      <c r="H11" s="203"/>
      <c r="I11" s="203"/>
      <c r="J11" s="203"/>
      <c r="K11" s="204"/>
    </row>
    <row r="12" spans="1:11" x14ac:dyDescent="0.2">
      <c r="A12" s="202" t="s">
        <v>36</v>
      </c>
      <c r="B12" s="203"/>
      <c r="C12" s="203"/>
      <c r="D12" s="203"/>
      <c r="E12" s="204"/>
      <c r="G12" s="202" t="s">
        <v>9</v>
      </c>
      <c r="H12" s="203"/>
      <c r="I12" s="203"/>
      <c r="J12" s="203"/>
      <c r="K12" s="204"/>
    </row>
    <row r="13" spans="1:11" ht="12" thickBot="1" x14ac:dyDescent="0.25">
      <c r="A13" s="205" t="s">
        <v>10</v>
      </c>
      <c r="B13" s="206"/>
      <c r="C13" s="206"/>
      <c r="D13" s="206"/>
      <c r="E13" s="207"/>
      <c r="G13" s="205" t="s">
        <v>10</v>
      </c>
      <c r="H13" s="206"/>
      <c r="I13" s="206"/>
      <c r="J13" s="206"/>
      <c r="K13" s="207"/>
    </row>
    <row r="14" spans="1:11" ht="6.75" customHeight="1" thickBot="1" x14ac:dyDescent="0.25"/>
    <row r="15" spans="1:11" x14ac:dyDescent="0.2">
      <c r="A15" s="1"/>
      <c r="B15" s="2"/>
      <c r="C15" s="2"/>
      <c r="D15" s="2"/>
      <c r="E15" s="3"/>
      <c r="G15" s="1"/>
      <c r="H15" s="2"/>
      <c r="I15" s="2"/>
      <c r="J15" s="2"/>
      <c r="K15" s="3"/>
    </row>
    <row r="16" spans="1:11" x14ac:dyDescent="0.2">
      <c r="A16" s="208" t="s">
        <v>12</v>
      </c>
      <c r="B16" s="209"/>
      <c r="C16" s="209"/>
      <c r="D16" s="212" t="str">
        <f>'Score Entry'!B10</f>
        <v>Williams, Terrence</v>
      </c>
      <c r="E16" s="213"/>
      <c r="G16" s="208" t="s">
        <v>12</v>
      </c>
      <c r="H16" s="209"/>
      <c r="I16" s="209"/>
      <c r="J16" s="212" t="str">
        <f>'Score Entry'!B11</f>
        <v>Grantham, Marina</v>
      </c>
      <c r="K16" s="213"/>
    </row>
    <row r="17" spans="1:11" x14ac:dyDescent="0.2">
      <c r="A17" s="6"/>
      <c r="B17" s="7"/>
      <c r="C17" s="7"/>
      <c r="D17" s="7"/>
      <c r="E17" s="8"/>
      <c r="G17" s="6"/>
      <c r="H17" s="7"/>
      <c r="I17" s="7"/>
      <c r="J17" s="7"/>
      <c r="K17" s="8"/>
    </row>
    <row r="18" spans="1:11" x14ac:dyDescent="0.2">
      <c r="A18" s="6"/>
      <c r="B18" s="7" t="s">
        <v>4</v>
      </c>
      <c r="C18" s="42">
        <v>3</v>
      </c>
      <c r="D18" s="7"/>
      <c r="E18" s="8"/>
      <c r="G18" s="6"/>
      <c r="H18" s="7" t="s">
        <v>4</v>
      </c>
      <c r="I18" s="42">
        <v>3</v>
      </c>
      <c r="J18" s="7"/>
      <c r="K18" s="8"/>
    </row>
    <row r="19" spans="1:11" x14ac:dyDescent="0.2">
      <c r="A19" s="6"/>
      <c r="B19" s="7" t="s">
        <v>0</v>
      </c>
      <c r="C19" s="42">
        <v>3</v>
      </c>
      <c r="D19" s="7"/>
      <c r="E19" s="8"/>
      <c r="G19" s="6"/>
      <c r="H19" s="7" t="s">
        <v>0</v>
      </c>
      <c r="I19" s="42">
        <v>3</v>
      </c>
      <c r="J19" s="7"/>
      <c r="K19" s="8"/>
    </row>
    <row r="20" spans="1:11" x14ac:dyDescent="0.2">
      <c r="A20" s="6"/>
      <c r="B20" s="7" t="s">
        <v>1</v>
      </c>
      <c r="C20" s="42">
        <v>3</v>
      </c>
      <c r="D20" s="9" t="s">
        <v>51</v>
      </c>
      <c r="E20" s="34">
        <f>VLOOKUP(E22,levels,2)</f>
        <v>3</v>
      </c>
      <c r="G20" s="6"/>
      <c r="H20" s="7" t="s">
        <v>1</v>
      </c>
      <c r="I20" s="42">
        <v>4</v>
      </c>
      <c r="J20" s="9" t="s">
        <v>51</v>
      </c>
      <c r="K20" s="34">
        <f>VLOOKUP(K22,levels,2)</f>
        <v>3</v>
      </c>
    </row>
    <row r="21" spans="1:11" x14ac:dyDescent="0.2">
      <c r="A21" s="6"/>
      <c r="B21" s="7" t="s">
        <v>40</v>
      </c>
      <c r="C21" s="42">
        <v>4</v>
      </c>
      <c r="D21" s="9" t="s">
        <v>6</v>
      </c>
      <c r="E21" s="10">
        <f>SUM(C18:C23)</f>
        <v>21</v>
      </c>
      <c r="G21" s="6"/>
      <c r="H21" s="7" t="s">
        <v>40</v>
      </c>
      <c r="I21" s="42">
        <v>4</v>
      </c>
      <c r="J21" s="9" t="s">
        <v>6</v>
      </c>
      <c r="K21" s="10">
        <f>SUM(I18:I23)</f>
        <v>21</v>
      </c>
    </row>
    <row r="22" spans="1:11" x14ac:dyDescent="0.2">
      <c r="A22" s="6"/>
      <c r="B22" s="7" t="s">
        <v>2</v>
      </c>
      <c r="C22" s="42">
        <v>4</v>
      </c>
      <c r="D22" s="7"/>
      <c r="E22" s="11">
        <f>E21/24</f>
        <v>0.875</v>
      </c>
      <c r="G22" s="6"/>
      <c r="H22" s="7" t="s">
        <v>2</v>
      </c>
      <c r="I22" s="42">
        <v>4</v>
      </c>
      <c r="J22" s="7"/>
      <c r="K22" s="11">
        <f>K21/24</f>
        <v>0.875</v>
      </c>
    </row>
    <row r="23" spans="1:11" x14ac:dyDescent="0.2">
      <c r="A23" s="6"/>
      <c r="B23" s="7" t="s">
        <v>3</v>
      </c>
      <c r="C23" s="42">
        <v>4</v>
      </c>
      <c r="D23" s="7"/>
      <c r="E23" s="8"/>
      <c r="G23" s="6"/>
      <c r="H23" s="7" t="s">
        <v>3</v>
      </c>
      <c r="I23" s="42">
        <v>3</v>
      </c>
      <c r="J23" s="7"/>
      <c r="K23" s="11"/>
    </row>
    <row r="24" spans="1:11" x14ac:dyDescent="0.2">
      <c r="A24" s="202" t="s">
        <v>11</v>
      </c>
      <c r="B24" s="203"/>
      <c r="C24" s="203"/>
      <c r="D24" s="203"/>
      <c r="E24" s="204"/>
      <c r="G24" s="202" t="s">
        <v>11</v>
      </c>
      <c r="H24" s="203"/>
      <c r="I24" s="203"/>
      <c r="J24" s="203"/>
      <c r="K24" s="204"/>
    </row>
    <row r="25" spans="1:11" x14ac:dyDescent="0.2">
      <c r="A25" s="202" t="s">
        <v>8</v>
      </c>
      <c r="B25" s="203"/>
      <c r="C25" s="203"/>
      <c r="D25" s="203"/>
      <c r="E25" s="204"/>
      <c r="G25" s="202" t="s">
        <v>8</v>
      </c>
      <c r="H25" s="203"/>
      <c r="I25" s="203"/>
      <c r="J25" s="203"/>
      <c r="K25" s="204"/>
    </row>
    <row r="26" spans="1:11" x14ac:dyDescent="0.2">
      <c r="A26" s="202" t="s">
        <v>9</v>
      </c>
      <c r="B26" s="203"/>
      <c r="C26" s="203"/>
      <c r="D26" s="203"/>
      <c r="E26" s="204"/>
      <c r="G26" s="202" t="s">
        <v>9</v>
      </c>
      <c r="H26" s="203"/>
      <c r="I26" s="203"/>
      <c r="J26" s="203"/>
      <c r="K26" s="204"/>
    </row>
    <row r="27" spans="1:11" ht="12" thickBot="1" x14ac:dyDescent="0.25">
      <c r="A27" s="205" t="s">
        <v>10</v>
      </c>
      <c r="B27" s="206"/>
      <c r="C27" s="206"/>
      <c r="D27" s="206"/>
      <c r="E27" s="207"/>
      <c r="G27" s="205" t="s">
        <v>10</v>
      </c>
      <c r="H27" s="206"/>
      <c r="I27" s="206"/>
      <c r="J27" s="206"/>
      <c r="K27" s="207"/>
    </row>
    <row r="28" spans="1:11" ht="7.5" customHeight="1" thickBot="1" x14ac:dyDescent="0.25"/>
    <row r="29" spans="1:11" x14ac:dyDescent="0.2">
      <c r="A29" s="1"/>
      <c r="B29" s="2"/>
      <c r="C29" s="2"/>
      <c r="D29" s="2"/>
      <c r="E29" s="3"/>
      <c r="G29" s="1"/>
      <c r="H29" s="2"/>
      <c r="I29" s="2"/>
      <c r="J29" s="2"/>
      <c r="K29" s="3"/>
    </row>
    <row r="30" spans="1:11" x14ac:dyDescent="0.2">
      <c r="A30" s="208" t="s">
        <v>12</v>
      </c>
      <c r="B30" s="209"/>
      <c r="C30" s="209"/>
      <c r="D30" s="212" t="str">
        <f>'Score Entry'!B12</f>
        <v>James, Heidi</v>
      </c>
      <c r="E30" s="213"/>
      <c r="G30" s="208" t="s">
        <v>12</v>
      </c>
      <c r="H30" s="209"/>
      <c r="I30" s="209"/>
      <c r="J30" s="212" t="str">
        <f>'Score Entry'!B13</f>
        <v>Lewis, Garrett</v>
      </c>
      <c r="K30" s="213"/>
    </row>
    <row r="31" spans="1:11" x14ac:dyDescent="0.2">
      <c r="A31" s="6"/>
      <c r="B31" s="7"/>
      <c r="C31" s="7"/>
      <c r="D31" s="7"/>
      <c r="E31" s="8"/>
      <c r="G31" s="6"/>
      <c r="H31" s="7"/>
      <c r="I31" s="7"/>
      <c r="J31" s="7"/>
      <c r="K31" s="8"/>
    </row>
    <row r="32" spans="1:11" x14ac:dyDescent="0.2">
      <c r="A32" s="6"/>
      <c r="B32" s="7" t="s">
        <v>4</v>
      </c>
      <c r="C32" s="42">
        <v>2</v>
      </c>
      <c r="D32" s="7"/>
      <c r="E32" s="8"/>
      <c r="G32" s="6"/>
      <c r="H32" s="7" t="s">
        <v>4</v>
      </c>
      <c r="I32" s="42">
        <v>3</v>
      </c>
      <c r="J32" s="7"/>
      <c r="K32" s="8"/>
    </row>
    <row r="33" spans="1:11" x14ac:dyDescent="0.2">
      <c r="A33" s="6"/>
      <c r="B33" s="7" t="s">
        <v>0</v>
      </c>
      <c r="C33" s="42">
        <v>3</v>
      </c>
      <c r="D33" s="7"/>
      <c r="E33" s="8"/>
      <c r="G33" s="6"/>
      <c r="H33" s="7" t="s">
        <v>0</v>
      </c>
      <c r="I33" s="42">
        <v>3</v>
      </c>
      <c r="J33" s="7"/>
      <c r="K33" s="8"/>
    </row>
    <row r="34" spans="1:11" x14ac:dyDescent="0.2">
      <c r="A34" s="6"/>
      <c r="B34" s="7" t="s">
        <v>1</v>
      </c>
      <c r="C34" s="42">
        <v>2</v>
      </c>
      <c r="D34" s="9" t="s">
        <v>51</v>
      </c>
      <c r="E34" s="34">
        <f>VLOOKUP(E36,levels,2)</f>
        <v>2</v>
      </c>
      <c r="G34" s="6"/>
      <c r="H34" s="7" t="s">
        <v>1</v>
      </c>
      <c r="I34" s="42">
        <v>2</v>
      </c>
      <c r="J34" s="9" t="s">
        <v>51</v>
      </c>
      <c r="K34" s="34">
        <f>VLOOKUP(K36,levels,2)</f>
        <v>1</v>
      </c>
    </row>
    <row r="35" spans="1:11" x14ac:dyDescent="0.2">
      <c r="A35" s="6" t="s">
        <v>13</v>
      </c>
      <c r="B35" s="7" t="s">
        <v>40</v>
      </c>
      <c r="C35" s="42">
        <v>4</v>
      </c>
      <c r="D35" s="9" t="s">
        <v>6</v>
      </c>
      <c r="E35" s="10">
        <f>SUM(C32:C37)</f>
        <v>16</v>
      </c>
      <c r="G35" s="6"/>
      <c r="H35" s="7" t="s">
        <v>40</v>
      </c>
      <c r="I35" s="42">
        <v>1</v>
      </c>
      <c r="J35" s="9" t="s">
        <v>6</v>
      </c>
      <c r="K35" s="10">
        <f>SUM(I32:I37)</f>
        <v>11</v>
      </c>
    </row>
    <row r="36" spans="1:11" x14ac:dyDescent="0.2">
      <c r="A36" s="6"/>
      <c r="B36" s="7" t="s">
        <v>2</v>
      </c>
      <c r="C36" s="42">
        <v>2</v>
      </c>
      <c r="D36" s="7"/>
      <c r="E36" s="11">
        <f>E35/24</f>
        <v>0.66666666666666663</v>
      </c>
      <c r="G36" s="6"/>
      <c r="H36" s="7" t="s">
        <v>2</v>
      </c>
      <c r="I36" s="42">
        <v>1</v>
      </c>
      <c r="J36" s="7"/>
      <c r="K36" s="11">
        <f>K35/24</f>
        <v>0.45833333333333331</v>
      </c>
    </row>
    <row r="37" spans="1:11" x14ac:dyDescent="0.2">
      <c r="A37" s="6"/>
      <c r="B37" s="7" t="s">
        <v>3</v>
      </c>
      <c r="C37" s="42">
        <v>3</v>
      </c>
      <c r="D37" s="7"/>
      <c r="E37" s="8"/>
      <c r="G37" s="6"/>
      <c r="H37" s="7" t="s">
        <v>3</v>
      </c>
      <c r="I37" s="42">
        <v>1</v>
      </c>
      <c r="J37" s="7"/>
      <c r="K37" s="8"/>
    </row>
    <row r="38" spans="1:11" x14ac:dyDescent="0.2">
      <c r="A38" s="202" t="s">
        <v>11</v>
      </c>
      <c r="B38" s="203"/>
      <c r="C38" s="203"/>
      <c r="D38" s="203"/>
      <c r="E38" s="204"/>
      <c r="G38" s="202" t="s">
        <v>7</v>
      </c>
      <c r="H38" s="203"/>
      <c r="I38" s="203"/>
      <c r="J38" s="203"/>
      <c r="K38" s="204"/>
    </row>
    <row r="39" spans="1:11" x14ac:dyDescent="0.2">
      <c r="A39" s="202" t="s">
        <v>8</v>
      </c>
      <c r="B39" s="203"/>
      <c r="C39" s="203"/>
      <c r="D39" s="203"/>
      <c r="E39" s="204"/>
      <c r="G39" s="202" t="s">
        <v>8</v>
      </c>
      <c r="H39" s="203"/>
      <c r="I39" s="203"/>
      <c r="J39" s="203"/>
      <c r="K39" s="204"/>
    </row>
    <row r="40" spans="1:11" x14ac:dyDescent="0.2">
      <c r="A40" s="202" t="s">
        <v>9</v>
      </c>
      <c r="B40" s="203"/>
      <c r="C40" s="203"/>
      <c r="D40" s="203"/>
      <c r="E40" s="204"/>
      <c r="G40" s="202" t="s">
        <v>9</v>
      </c>
      <c r="H40" s="203"/>
      <c r="I40" s="203"/>
      <c r="J40" s="203"/>
      <c r="K40" s="204"/>
    </row>
    <row r="41" spans="1:11" ht="12" thickBot="1" x14ac:dyDescent="0.25">
      <c r="A41" s="205" t="s">
        <v>10</v>
      </c>
      <c r="B41" s="206"/>
      <c r="C41" s="206"/>
      <c r="D41" s="206"/>
      <c r="E41" s="207"/>
      <c r="G41" s="205" t="s">
        <v>10</v>
      </c>
      <c r="H41" s="206"/>
      <c r="I41" s="206"/>
      <c r="J41" s="206"/>
      <c r="K41" s="207"/>
    </row>
    <row r="42" spans="1:11" ht="6.75" customHeight="1" thickBot="1" x14ac:dyDescent="0.25"/>
    <row r="43" spans="1:11" x14ac:dyDescent="0.2">
      <c r="A43" s="1"/>
      <c r="B43" s="2"/>
      <c r="C43" s="2"/>
      <c r="D43" s="2"/>
      <c r="E43" s="3"/>
      <c r="G43" s="1"/>
      <c r="H43" s="2"/>
      <c r="I43" s="2"/>
      <c r="J43" s="2"/>
      <c r="K43" s="3"/>
    </row>
    <row r="44" spans="1:11" x14ac:dyDescent="0.2">
      <c r="A44" s="208" t="s">
        <v>12</v>
      </c>
      <c r="B44" s="209"/>
      <c r="C44" s="209"/>
      <c r="D44" s="212" t="str">
        <f>'Score Entry'!B14</f>
        <v>Winslow, Tenille</v>
      </c>
      <c r="E44" s="213"/>
      <c r="G44" s="208" t="s">
        <v>12</v>
      </c>
      <c r="H44" s="209"/>
      <c r="I44" s="209"/>
      <c r="J44" s="212" t="str">
        <f>'Score Entry'!B15</f>
        <v>Desmond, Daphne</v>
      </c>
      <c r="K44" s="213"/>
    </row>
    <row r="45" spans="1:11" x14ac:dyDescent="0.2">
      <c r="A45" s="6"/>
      <c r="B45" s="7"/>
      <c r="C45" s="7"/>
      <c r="D45" s="7"/>
      <c r="E45" s="8"/>
      <c r="G45" s="6"/>
      <c r="H45" s="7"/>
      <c r="I45" s="7"/>
      <c r="J45" s="7"/>
      <c r="K45" s="8"/>
    </row>
    <row r="46" spans="1:11" x14ac:dyDescent="0.2">
      <c r="A46" s="6"/>
      <c r="B46" s="7" t="s">
        <v>4</v>
      </c>
      <c r="C46" s="42">
        <v>3</v>
      </c>
      <c r="D46" s="7"/>
      <c r="E46" s="8"/>
      <c r="G46" s="6"/>
      <c r="H46" s="7" t="s">
        <v>4</v>
      </c>
      <c r="I46" s="42">
        <v>3</v>
      </c>
      <c r="J46" s="7"/>
      <c r="K46" s="8"/>
    </row>
    <row r="47" spans="1:11" x14ac:dyDescent="0.2">
      <c r="A47" s="6"/>
      <c r="B47" s="7" t="s">
        <v>0</v>
      </c>
      <c r="C47" s="42">
        <v>4</v>
      </c>
      <c r="D47" s="7"/>
      <c r="E47" s="8"/>
      <c r="G47" s="6"/>
      <c r="H47" s="7" t="s">
        <v>0</v>
      </c>
      <c r="I47" s="42">
        <v>3</v>
      </c>
      <c r="J47" s="7"/>
      <c r="K47" s="8"/>
    </row>
    <row r="48" spans="1:11" x14ac:dyDescent="0.2">
      <c r="A48" s="6"/>
      <c r="B48" s="7" t="s">
        <v>1</v>
      </c>
      <c r="C48" s="42">
        <v>3</v>
      </c>
      <c r="D48" s="9" t="s">
        <v>51</v>
      </c>
      <c r="E48" s="34">
        <f>VLOOKUP(E50,levels,2)</f>
        <v>3</v>
      </c>
      <c r="G48" s="6"/>
      <c r="H48" s="7" t="s">
        <v>1</v>
      </c>
      <c r="I48" s="42">
        <v>2</v>
      </c>
      <c r="J48" s="9" t="s">
        <v>51</v>
      </c>
      <c r="K48" s="34">
        <f>VLOOKUP(K50,levels,2)</f>
        <v>2</v>
      </c>
    </row>
    <row r="49" spans="1:11" x14ac:dyDescent="0.2">
      <c r="A49" s="6"/>
      <c r="B49" s="7" t="s">
        <v>40</v>
      </c>
      <c r="C49" s="42">
        <v>4</v>
      </c>
      <c r="D49" s="9" t="s">
        <v>6</v>
      </c>
      <c r="E49" s="10">
        <f>SUM(C46:C51)</f>
        <v>18</v>
      </c>
      <c r="G49" s="6"/>
      <c r="H49" s="7" t="s">
        <v>40</v>
      </c>
      <c r="I49" s="42">
        <v>4</v>
      </c>
      <c r="J49" s="9" t="s">
        <v>6</v>
      </c>
      <c r="K49" s="10">
        <f>SUM(I46:I51)</f>
        <v>16</v>
      </c>
    </row>
    <row r="50" spans="1:11" x14ac:dyDescent="0.2">
      <c r="A50" s="6"/>
      <c r="B50" s="7" t="s">
        <v>2</v>
      </c>
      <c r="C50" s="42">
        <v>2</v>
      </c>
      <c r="D50" s="7"/>
      <c r="E50" s="11">
        <f>E49/24</f>
        <v>0.75</v>
      </c>
      <c r="G50" s="6"/>
      <c r="H50" s="7" t="s">
        <v>2</v>
      </c>
      <c r="I50" s="42">
        <v>2</v>
      </c>
      <c r="J50" s="7"/>
      <c r="K50" s="11">
        <f>K49/24</f>
        <v>0.66666666666666663</v>
      </c>
    </row>
    <row r="51" spans="1:11" x14ac:dyDescent="0.2">
      <c r="A51" s="6"/>
      <c r="B51" s="7" t="s">
        <v>3</v>
      </c>
      <c r="C51" s="42">
        <v>2</v>
      </c>
      <c r="D51" s="7"/>
      <c r="E51" s="8"/>
      <c r="G51" s="6"/>
      <c r="H51" s="7" t="s">
        <v>3</v>
      </c>
      <c r="I51" s="42">
        <v>2</v>
      </c>
      <c r="J51" s="7"/>
      <c r="K51" s="8"/>
    </row>
    <row r="52" spans="1:11" x14ac:dyDescent="0.2">
      <c r="A52" s="202" t="s">
        <v>11</v>
      </c>
      <c r="B52" s="203"/>
      <c r="C52" s="203"/>
      <c r="D52" s="203"/>
      <c r="E52" s="204"/>
      <c r="G52" s="202" t="s">
        <v>11</v>
      </c>
      <c r="H52" s="203"/>
      <c r="I52" s="203"/>
      <c r="J52" s="203"/>
      <c r="K52" s="204"/>
    </row>
    <row r="53" spans="1:11" x14ac:dyDescent="0.2">
      <c r="A53" s="202" t="s">
        <v>8</v>
      </c>
      <c r="B53" s="203"/>
      <c r="C53" s="203"/>
      <c r="D53" s="203"/>
      <c r="E53" s="204"/>
      <c r="G53" s="202" t="s">
        <v>8</v>
      </c>
      <c r="H53" s="203"/>
      <c r="I53" s="203"/>
      <c r="J53" s="203"/>
      <c r="K53" s="204"/>
    </row>
    <row r="54" spans="1:11" x14ac:dyDescent="0.2">
      <c r="A54" s="202" t="s">
        <v>9</v>
      </c>
      <c r="B54" s="203"/>
      <c r="C54" s="203"/>
      <c r="D54" s="203"/>
      <c r="E54" s="204"/>
      <c r="G54" s="202" t="s">
        <v>9</v>
      </c>
      <c r="H54" s="203"/>
      <c r="I54" s="203"/>
      <c r="J54" s="203"/>
      <c r="K54" s="204"/>
    </row>
    <row r="55" spans="1:11" ht="12" thickBot="1" x14ac:dyDescent="0.25">
      <c r="A55" s="205" t="s">
        <v>10</v>
      </c>
      <c r="B55" s="206"/>
      <c r="C55" s="206"/>
      <c r="D55" s="206"/>
      <c r="E55" s="207"/>
      <c r="G55" s="205" t="s">
        <v>10</v>
      </c>
      <c r="H55" s="206"/>
      <c r="I55" s="206"/>
      <c r="J55" s="206"/>
      <c r="K55" s="207"/>
    </row>
    <row r="56" spans="1:11" ht="53.25" customHeight="1" thickBot="1" x14ac:dyDescent="0.25"/>
    <row r="57" spans="1:11" x14ac:dyDescent="0.2">
      <c r="A57" s="1"/>
      <c r="B57" s="2"/>
      <c r="C57" s="2"/>
      <c r="D57" s="2"/>
      <c r="E57" s="3"/>
      <c r="G57" s="1"/>
      <c r="H57" s="2"/>
      <c r="I57" s="2"/>
      <c r="J57" s="2"/>
      <c r="K57" s="3"/>
    </row>
    <row r="58" spans="1:11" x14ac:dyDescent="0.2">
      <c r="A58" s="208" t="s">
        <v>12</v>
      </c>
      <c r="B58" s="209"/>
      <c r="C58" s="209"/>
      <c r="D58" s="212" t="str">
        <f>'Score Entry'!B16</f>
        <v>Christensen, Heather</v>
      </c>
      <c r="E58" s="213"/>
      <c r="G58" s="208" t="s">
        <v>12</v>
      </c>
      <c r="H58" s="209"/>
      <c r="I58" s="209"/>
      <c r="J58" s="212" t="str">
        <f>'Score Entry'!B17</f>
        <v>Villalobos, Chris</v>
      </c>
      <c r="K58" s="213"/>
    </row>
    <row r="59" spans="1:11" x14ac:dyDescent="0.2">
      <c r="A59" s="6"/>
      <c r="B59" s="7"/>
      <c r="C59" s="7"/>
      <c r="D59" s="7"/>
      <c r="E59" s="8"/>
      <c r="G59" s="6"/>
      <c r="H59" s="7"/>
      <c r="I59" s="7"/>
      <c r="J59" s="7"/>
      <c r="K59" s="8"/>
    </row>
    <row r="60" spans="1:11" x14ac:dyDescent="0.2">
      <c r="A60" s="6"/>
      <c r="B60" s="7" t="s">
        <v>4</v>
      </c>
      <c r="C60" s="42">
        <v>4</v>
      </c>
      <c r="D60" s="7"/>
      <c r="E60" s="8"/>
      <c r="G60" s="6"/>
      <c r="H60" s="7" t="s">
        <v>4</v>
      </c>
      <c r="I60" s="42">
        <v>3</v>
      </c>
      <c r="J60" s="7"/>
      <c r="K60" s="8"/>
    </row>
    <row r="61" spans="1:11" x14ac:dyDescent="0.2">
      <c r="A61" s="6"/>
      <c r="B61" s="7" t="s">
        <v>0</v>
      </c>
      <c r="C61" s="42">
        <v>4</v>
      </c>
      <c r="D61" s="7"/>
      <c r="E61" s="8"/>
      <c r="G61" s="6"/>
      <c r="H61" s="7" t="s">
        <v>0</v>
      </c>
      <c r="I61" s="42">
        <v>4</v>
      </c>
      <c r="J61" s="7"/>
      <c r="K61" s="8"/>
    </row>
    <row r="62" spans="1:11" x14ac:dyDescent="0.2">
      <c r="A62" s="6"/>
      <c r="B62" s="7" t="s">
        <v>1</v>
      </c>
      <c r="C62" s="42">
        <v>2</v>
      </c>
      <c r="D62" s="9" t="s">
        <v>51</v>
      </c>
      <c r="E62" s="34">
        <f>VLOOKUP(E64,levels,2)</f>
        <v>3</v>
      </c>
      <c r="G62" s="6"/>
      <c r="H62" s="7" t="s">
        <v>1</v>
      </c>
      <c r="I62" s="42">
        <v>3</v>
      </c>
      <c r="J62" s="9" t="s">
        <v>51</v>
      </c>
      <c r="K62" s="34">
        <f>AVERAGE(I60:I65)</f>
        <v>3</v>
      </c>
    </row>
    <row r="63" spans="1:11" x14ac:dyDescent="0.2">
      <c r="A63" s="6"/>
      <c r="B63" s="7" t="s">
        <v>40</v>
      </c>
      <c r="C63" s="42">
        <v>4</v>
      </c>
      <c r="D63" s="9" t="s">
        <v>6</v>
      </c>
      <c r="E63" s="10">
        <f>SUM(C60:C65)</f>
        <v>20</v>
      </c>
      <c r="G63" s="6"/>
      <c r="H63" s="7" t="s">
        <v>40</v>
      </c>
      <c r="I63" s="42">
        <v>4</v>
      </c>
      <c r="J63" s="9" t="s">
        <v>6</v>
      </c>
      <c r="K63" s="10">
        <f>SUM(I60:I65)</f>
        <v>18</v>
      </c>
    </row>
    <row r="64" spans="1:11" x14ac:dyDescent="0.2">
      <c r="A64" s="6"/>
      <c r="B64" s="7" t="s">
        <v>2</v>
      </c>
      <c r="C64" s="42">
        <v>2</v>
      </c>
      <c r="D64" s="7"/>
      <c r="E64" s="11">
        <f>E63/24</f>
        <v>0.83333333333333337</v>
      </c>
      <c r="G64" s="6"/>
      <c r="H64" s="7" t="s">
        <v>2</v>
      </c>
      <c r="I64" s="42">
        <v>2</v>
      </c>
      <c r="J64" s="7"/>
      <c r="K64" s="11">
        <f>K63/24</f>
        <v>0.75</v>
      </c>
    </row>
    <row r="65" spans="1:11" x14ac:dyDescent="0.2">
      <c r="A65" s="6"/>
      <c r="B65" s="7" t="s">
        <v>3</v>
      </c>
      <c r="C65" s="42">
        <v>4</v>
      </c>
      <c r="D65" s="7"/>
      <c r="E65" s="8"/>
      <c r="G65" s="6"/>
      <c r="H65" s="7" t="s">
        <v>3</v>
      </c>
      <c r="I65" s="42">
        <v>2</v>
      </c>
      <c r="J65" s="7"/>
      <c r="K65" s="8"/>
    </row>
    <row r="66" spans="1:11" x14ac:dyDescent="0.2">
      <c r="A66" s="202" t="s">
        <v>11</v>
      </c>
      <c r="B66" s="203"/>
      <c r="C66" s="203"/>
      <c r="D66" s="203"/>
      <c r="E66" s="204"/>
      <c r="G66" s="202" t="s">
        <v>11</v>
      </c>
      <c r="H66" s="203"/>
      <c r="I66" s="203"/>
      <c r="J66" s="203"/>
      <c r="K66" s="204"/>
    </row>
    <row r="67" spans="1:11" x14ac:dyDescent="0.2">
      <c r="A67" s="202" t="s">
        <v>8</v>
      </c>
      <c r="B67" s="203"/>
      <c r="C67" s="203"/>
      <c r="D67" s="203"/>
      <c r="E67" s="204"/>
      <c r="G67" s="202" t="s">
        <v>8</v>
      </c>
      <c r="H67" s="203"/>
      <c r="I67" s="203"/>
      <c r="J67" s="203"/>
      <c r="K67" s="204"/>
    </row>
    <row r="68" spans="1:11" x14ac:dyDescent="0.2">
      <c r="A68" s="202" t="s">
        <v>9</v>
      </c>
      <c r="B68" s="203"/>
      <c r="C68" s="203"/>
      <c r="D68" s="203"/>
      <c r="E68" s="204"/>
      <c r="G68" s="202" t="s">
        <v>9</v>
      </c>
      <c r="H68" s="203"/>
      <c r="I68" s="203"/>
      <c r="J68" s="203"/>
      <c r="K68" s="204"/>
    </row>
    <row r="69" spans="1:11" ht="12" thickBot="1" x14ac:dyDescent="0.25">
      <c r="A69" s="205" t="s">
        <v>10</v>
      </c>
      <c r="B69" s="206"/>
      <c r="C69" s="206"/>
      <c r="D69" s="206"/>
      <c r="E69" s="207"/>
      <c r="G69" s="205" t="s">
        <v>10</v>
      </c>
      <c r="H69" s="206"/>
      <c r="I69" s="206"/>
      <c r="J69" s="206"/>
      <c r="K69" s="207"/>
    </row>
    <row r="70" spans="1:11" x14ac:dyDescent="0.2">
      <c r="A70" s="1"/>
      <c r="B70" s="2"/>
      <c r="C70" s="2"/>
      <c r="D70" s="2"/>
      <c r="E70" s="3"/>
      <c r="G70" s="1"/>
      <c r="H70" s="2"/>
      <c r="I70" s="2"/>
      <c r="J70" s="2"/>
      <c r="K70" s="3"/>
    </row>
    <row r="71" spans="1:11" x14ac:dyDescent="0.2">
      <c r="A71" s="208" t="s">
        <v>12</v>
      </c>
      <c r="B71" s="209"/>
      <c r="C71" s="209"/>
      <c r="D71" s="212" t="str">
        <f>'Score Entry'!B18</f>
        <v>Gonzales, Rick</v>
      </c>
      <c r="E71" s="213"/>
      <c r="G71" s="208" t="s">
        <v>12</v>
      </c>
      <c r="H71" s="209"/>
      <c r="I71" s="209"/>
      <c r="J71" s="212" t="str">
        <f>'Score Entry'!B19</f>
        <v>Vandersnatch, Greg</v>
      </c>
      <c r="K71" s="213"/>
    </row>
    <row r="72" spans="1:11" x14ac:dyDescent="0.2">
      <c r="A72" s="6"/>
      <c r="B72" s="7"/>
      <c r="C72" s="7"/>
      <c r="D72" s="7"/>
      <c r="E72" s="8"/>
      <c r="G72" s="6"/>
      <c r="H72" s="7"/>
      <c r="I72" s="7"/>
      <c r="J72" s="7"/>
      <c r="K72" s="8"/>
    </row>
    <row r="73" spans="1:11" x14ac:dyDescent="0.2">
      <c r="A73" s="6"/>
      <c r="B73" s="7" t="s">
        <v>4</v>
      </c>
      <c r="C73" s="42">
        <v>4</v>
      </c>
      <c r="D73" s="7"/>
      <c r="E73" s="8"/>
      <c r="G73" s="6"/>
      <c r="H73" s="7" t="s">
        <v>4</v>
      </c>
      <c r="I73" s="42">
        <v>4</v>
      </c>
      <c r="J73" s="7"/>
      <c r="K73" s="8"/>
    </row>
    <row r="74" spans="1:11" x14ac:dyDescent="0.2">
      <c r="A74" s="6"/>
      <c r="B74" s="7" t="s">
        <v>0</v>
      </c>
      <c r="C74" s="42">
        <v>4</v>
      </c>
      <c r="D74" s="7"/>
      <c r="E74" s="8"/>
      <c r="G74" s="6"/>
      <c r="H74" s="7" t="s">
        <v>0</v>
      </c>
      <c r="I74" s="42">
        <v>4</v>
      </c>
      <c r="J74" s="7"/>
      <c r="K74" s="8"/>
    </row>
    <row r="75" spans="1:11" x14ac:dyDescent="0.2">
      <c r="A75" s="6"/>
      <c r="B75" s="7" t="s">
        <v>1</v>
      </c>
      <c r="C75" s="42">
        <v>4</v>
      </c>
      <c r="D75" s="9" t="s">
        <v>51</v>
      </c>
      <c r="E75" s="34">
        <f>VLOOKUP(E77,levels,2)</f>
        <v>4</v>
      </c>
      <c r="G75" s="6"/>
      <c r="H75" s="7" t="s">
        <v>1</v>
      </c>
      <c r="I75" s="42">
        <v>3</v>
      </c>
      <c r="J75" s="9" t="s">
        <v>51</v>
      </c>
      <c r="K75" s="34">
        <f>VLOOKUP(K77,levels,2)</f>
        <v>3</v>
      </c>
    </row>
    <row r="76" spans="1:11" x14ac:dyDescent="0.2">
      <c r="A76" s="6"/>
      <c r="B76" s="7" t="s">
        <v>40</v>
      </c>
      <c r="C76" s="42">
        <v>4</v>
      </c>
      <c r="D76" s="9" t="s">
        <v>6</v>
      </c>
      <c r="E76" s="10">
        <f>SUM(C73:C78)</f>
        <v>24</v>
      </c>
      <c r="G76" s="6"/>
      <c r="H76" s="7" t="s">
        <v>40</v>
      </c>
      <c r="I76" s="42">
        <v>4</v>
      </c>
      <c r="J76" s="9" t="s">
        <v>6</v>
      </c>
      <c r="K76" s="10">
        <f>SUM(I73:I78)</f>
        <v>21</v>
      </c>
    </row>
    <row r="77" spans="1:11" x14ac:dyDescent="0.2">
      <c r="A77" s="6"/>
      <c r="B77" s="7" t="s">
        <v>2</v>
      </c>
      <c r="C77" s="42">
        <v>4</v>
      </c>
      <c r="D77" s="7"/>
      <c r="E77" s="11">
        <f>E76/24</f>
        <v>1</v>
      </c>
      <c r="G77" s="6"/>
      <c r="H77" s="7" t="s">
        <v>2</v>
      </c>
      <c r="I77" s="42">
        <v>2</v>
      </c>
      <c r="J77" s="7"/>
      <c r="K77" s="11">
        <f>K76/24</f>
        <v>0.875</v>
      </c>
    </row>
    <row r="78" spans="1:11" x14ac:dyDescent="0.2">
      <c r="A78" s="6"/>
      <c r="B78" s="7" t="s">
        <v>3</v>
      </c>
      <c r="C78" s="42">
        <v>4</v>
      </c>
      <c r="D78" s="7"/>
      <c r="E78" s="8"/>
      <c r="G78" s="6"/>
      <c r="H78" s="7" t="s">
        <v>3</v>
      </c>
      <c r="I78" s="42">
        <v>4</v>
      </c>
      <c r="J78" s="7"/>
      <c r="K78" s="8"/>
    </row>
    <row r="79" spans="1:11" x14ac:dyDescent="0.2">
      <c r="A79" s="202" t="s">
        <v>11</v>
      </c>
      <c r="B79" s="203"/>
      <c r="C79" s="203"/>
      <c r="D79" s="203"/>
      <c r="E79" s="204"/>
      <c r="G79" s="202" t="s">
        <v>11</v>
      </c>
      <c r="H79" s="203"/>
      <c r="I79" s="203"/>
      <c r="J79" s="203"/>
      <c r="K79" s="204"/>
    </row>
    <row r="80" spans="1:11" x14ac:dyDescent="0.2">
      <c r="A80" s="202" t="s">
        <v>8</v>
      </c>
      <c r="B80" s="203"/>
      <c r="C80" s="203"/>
      <c r="D80" s="203"/>
      <c r="E80" s="204"/>
      <c r="G80" s="202" t="s">
        <v>8</v>
      </c>
      <c r="H80" s="203"/>
      <c r="I80" s="203"/>
      <c r="J80" s="203"/>
      <c r="K80" s="204"/>
    </row>
    <row r="81" spans="1:11" x14ac:dyDescent="0.2">
      <c r="A81" s="202" t="s">
        <v>9</v>
      </c>
      <c r="B81" s="203"/>
      <c r="C81" s="203"/>
      <c r="D81" s="203"/>
      <c r="E81" s="204"/>
      <c r="G81" s="202" t="s">
        <v>9</v>
      </c>
      <c r="H81" s="203"/>
      <c r="I81" s="203"/>
      <c r="J81" s="203"/>
      <c r="K81" s="204"/>
    </row>
    <row r="82" spans="1:11" ht="12" thickBot="1" x14ac:dyDescent="0.25">
      <c r="A82" s="205" t="s">
        <v>10</v>
      </c>
      <c r="B82" s="206"/>
      <c r="C82" s="206"/>
      <c r="D82" s="206"/>
      <c r="E82" s="207"/>
      <c r="G82" s="205" t="s">
        <v>10</v>
      </c>
      <c r="H82" s="206"/>
      <c r="I82" s="206"/>
      <c r="J82" s="206"/>
      <c r="K82" s="207"/>
    </row>
    <row r="83" spans="1:11" ht="5.25" customHeight="1" thickBot="1" x14ac:dyDescent="0.25"/>
    <row r="84" spans="1:11" x14ac:dyDescent="0.2">
      <c r="A84" s="1"/>
      <c r="B84" s="2"/>
      <c r="C84" s="2"/>
      <c r="D84" s="2"/>
      <c r="E84" s="3"/>
      <c r="G84" s="1"/>
      <c r="H84" s="2"/>
      <c r="I84" s="2"/>
      <c r="J84" s="2"/>
      <c r="K84" s="3"/>
    </row>
    <row r="85" spans="1:11" x14ac:dyDescent="0.2">
      <c r="A85" s="208" t="s">
        <v>12</v>
      </c>
      <c r="B85" s="209"/>
      <c r="C85" s="209"/>
      <c r="D85" s="212" t="str">
        <f>'Score Entry'!B20</f>
        <v>Israelsen, Marissa</v>
      </c>
      <c r="E85" s="213"/>
      <c r="G85" s="208" t="s">
        <v>12</v>
      </c>
      <c r="H85" s="209"/>
      <c r="I85" s="209"/>
      <c r="J85" s="212" t="str">
        <f>'Score Entry'!B21</f>
        <v>Johnson, Timothy</v>
      </c>
      <c r="K85" s="213"/>
    </row>
    <row r="86" spans="1:11" x14ac:dyDescent="0.2">
      <c r="A86" s="6"/>
      <c r="B86" s="7"/>
      <c r="C86" s="7"/>
      <c r="D86" s="7"/>
      <c r="E86" s="8"/>
      <c r="G86" s="6"/>
      <c r="H86" s="7"/>
      <c r="I86" s="7"/>
      <c r="J86" s="7"/>
      <c r="K86" s="8"/>
    </row>
    <row r="87" spans="1:11" x14ac:dyDescent="0.2">
      <c r="A87" s="6"/>
      <c r="B87" s="7" t="s">
        <v>4</v>
      </c>
      <c r="C87" s="42">
        <v>4</v>
      </c>
      <c r="D87" s="7"/>
      <c r="E87" s="8"/>
      <c r="G87" s="6"/>
      <c r="H87" s="7" t="s">
        <v>4</v>
      </c>
      <c r="I87" s="42">
        <v>3</v>
      </c>
      <c r="J87" s="7"/>
      <c r="K87" s="8"/>
    </row>
    <row r="88" spans="1:11" x14ac:dyDescent="0.2">
      <c r="A88" s="6"/>
      <c r="B88" s="7" t="s">
        <v>0</v>
      </c>
      <c r="C88" s="42">
        <v>4</v>
      </c>
      <c r="D88" s="7"/>
      <c r="E88" s="8"/>
      <c r="G88" s="6"/>
      <c r="H88" s="7" t="s">
        <v>0</v>
      </c>
      <c r="I88" s="42">
        <v>3</v>
      </c>
      <c r="J88" s="7"/>
      <c r="K88" s="8"/>
    </row>
    <row r="89" spans="1:11" x14ac:dyDescent="0.2">
      <c r="A89" s="6"/>
      <c r="B89" s="7" t="s">
        <v>1</v>
      </c>
      <c r="C89" s="42">
        <v>4</v>
      </c>
      <c r="D89" s="9" t="s">
        <v>51</v>
      </c>
      <c r="E89" s="34">
        <f>VLOOKUP(E91,levels,2)</f>
        <v>4</v>
      </c>
      <c r="G89" s="6"/>
      <c r="H89" s="7" t="s">
        <v>1</v>
      </c>
      <c r="I89" s="42">
        <v>1</v>
      </c>
      <c r="J89" s="9" t="s">
        <v>51</v>
      </c>
      <c r="K89" s="34">
        <f>VLOOKUP(K91,levels,2)</f>
        <v>2</v>
      </c>
    </row>
    <row r="90" spans="1:11" x14ac:dyDescent="0.2">
      <c r="A90" s="6"/>
      <c r="B90" s="7" t="s">
        <v>40</v>
      </c>
      <c r="C90" s="42">
        <v>4</v>
      </c>
      <c r="D90" s="9" t="s">
        <v>6</v>
      </c>
      <c r="E90" s="10">
        <f>SUM(C87:C92)</f>
        <v>24</v>
      </c>
      <c r="G90" s="6"/>
      <c r="H90" s="7" t="s">
        <v>40</v>
      </c>
      <c r="I90" s="42">
        <v>3</v>
      </c>
      <c r="J90" s="9" t="s">
        <v>6</v>
      </c>
      <c r="K90" s="10">
        <f>SUM(I87:I92)</f>
        <v>15</v>
      </c>
    </row>
    <row r="91" spans="1:11" x14ac:dyDescent="0.2">
      <c r="A91" s="6"/>
      <c r="B91" s="7" t="s">
        <v>2</v>
      </c>
      <c r="C91" s="42">
        <v>4</v>
      </c>
      <c r="D91" s="7"/>
      <c r="E91" s="11">
        <f>E90/24</f>
        <v>1</v>
      </c>
      <c r="G91" s="6"/>
      <c r="H91" s="7" t="s">
        <v>2</v>
      </c>
      <c r="I91" s="42">
        <v>1</v>
      </c>
      <c r="J91" s="7"/>
      <c r="K91" s="11">
        <f>K90/24</f>
        <v>0.625</v>
      </c>
    </row>
    <row r="92" spans="1:11" x14ac:dyDescent="0.2">
      <c r="A92" s="6"/>
      <c r="B92" s="7" t="s">
        <v>3</v>
      </c>
      <c r="C92" s="42">
        <v>4</v>
      </c>
      <c r="D92" s="7"/>
      <c r="E92" s="8"/>
      <c r="G92" s="6"/>
      <c r="H92" s="7" t="s">
        <v>3</v>
      </c>
      <c r="I92" s="42">
        <v>4</v>
      </c>
      <c r="J92" s="7"/>
      <c r="K92" s="8"/>
    </row>
    <row r="93" spans="1:11" x14ac:dyDescent="0.2">
      <c r="A93" s="202" t="s">
        <v>11</v>
      </c>
      <c r="B93" s="203"/>
      <c r="C93" s="203"/>
      <c r="D93" s="203"/>
      <c r="E93" s="204"/>
      <c r="G93" s="202" t="s">
        <v>11</v>
      </c>
      <c r="H93" s="203"/>
      <c r="I93" s="203"/>
      <c r="J93" s="203"/>
      <c r="K93" s="204"/>
    </row>
    <row r="94" spans="1:11" x14ac:dyDescent="0.2">
      <c r="A94" s="202" t="s">
        <v>8</v>
      </c>
      <c r="B94" s="203"/>
      <c r="C94" s="203"/>
      <c r="D94" s="203"/>
      <c r="E94" s="204"/>
      <c r="G94" s="202" t="s">
        <v>8</v>
      </c>
      <c r="H94" s="203"/>
      <c r="I94" s="203"/>
      <c r="J94" s="203"/>
      <c r="K94" s="204"/>
    </row>
    <row r="95" spans="1:11" x14ac:dyDescent="0.2">
      <c r="A95" s="202" t="s">
        <v>9</v>
      </c>
      <c r="B95" s="203"/>
      <c r="C95" s="203"/>
      <c r="D95" s="203"/>
      <c r="E95" s="204"/>
      <c r="G95" s="202" t="s">
        <v>9</v>
      </c>
      <c r="H95" s="203"/>
      <c r="I95" s="203"/>
      <c r="J95" s="203"/>
      <c r="K95" s="204"/>
    </row>
    <row r="96" spans="1:11" ht="12" thickBot="1" x14ac:dyDescent="0.25">
      <c r="A96" s="205" t="s">
        <v>10</v>
      </c>
      <c r="B96" s="206"/>
      <c r="C96" s="206"/>
      <c r="D96" s="206"/>
      <c r="E96" s="207"/>
      <c r="G96" s="205" t="s">
        <v>10</v>
      </c>
      <c r="H96" s="206"/>
      <c r="I96" s="206"/>
      <c r="J96" s="206"/>
      <c r="K96" s="207"/>
    </row>
    <row r="97" spans="1:11" ht="9" customHeight="1" thickBot="1" x14ac:dyDescent="0.25"/>
    <row r="98" spans="1:11" x14ac:dyDescent="0.2">
      <c r="A98" s="1"/>
      <c r="B98" s="2"/>
      <c r="C98" s="2"/>
      <c r="D98" s="2"/>
      <c r="E98" s="3"/>
      <c r="G98" s="1"/>
      <c r="H98" s="2"/>
      <c r="I98" s="2"/>
      <c r="J98" s="2"/>
      <c r="K98" s="3"/>
    </row>
    <row r="99" spans="1:11" x14ac:dyDescent="0.2">
      <c r="A99" s="208" t="s">
        <v>12</v>
      </c>
      <c r="B99" s="209"/>
      <c r="C99" s="209"/>
      <c r="D99" s="212" t="str">
        <f>'Score Entry'!B22</f>
        <v>Patterson, Joslyn</v>
      </c>
      <c r="E99" s="213"/>
      <c r="G99" s="208" t="s">
        <v>12</v>
      </c>
      <c r="H99" s="209"/>
      <c r="I99" s="209"/>
      <c r="J99" s="212" t="str">
        <f>'Score Entry'!B23</f>
        <v>Barker, Clyde</v>
      </c>
      <c r="K99" s="213"/>
    </row>
    <row r="100" spans="1:11" x14ac:dyDescent="0.2">
      <c r="A100" s="6"/>
      <c r="B100" s="7"/>
      <c r="C100" s="7"/>
      <c r="D100" s="7"/>
      <c r="E100" s="8"/>
      <c r="G100" s="6"/>
      <c r="H100" s="7"/>
      <c r="I100" s="7"/>
      <c r="J100" s="7"/>
      <c r="K100" s="8"/>
    </row>
    <row r="101" spans="1:11" x14ac:dyDescent="0.2">
      <c r="A101" s="6"/>
      <c r="B101" s="7" t="s">
        <v>4</v>
      </c>
      <c r="C101" s="42">
        <v>3</v>
      </c>
      <c r="D101" s="7"/>
      <c r="E101" s="8"/>
      <c r="G101" s="6"/>
      <c r="H101" s="7" t="s">
        <v>4</v>
      </c>
      <c r="I101" s="42">
        <v>4</v>
      </c>
      <c r="J101" s="7"/>
      <c r="K101" s="8"/>
    </row>
    <row r="102" spans="1:11" x14ac:dyDescent="0.2">
      <c r="A102" s="6"/>
      <c r="B102" s="7" t="s">
        <v>0</v>
      </c>
      <c r="C102" s="42">
        <v>3</v>
      </c>
      <c r="D102" s="7"/>
      <c r="E102" s="8"/>
      <c r="G102" s="6"/>
      <c r="H102" s="7" t="s">
        <v>0</v>
      </c>
      <c r="I102" s="42">
        <v>1</v>
      </c>
      <c r="J102" s="7"/>
      <c r="K102" s="8"/>
    </row>
    <row r="103" spans="1:11" x14ac:dyDescent="0.2">
      <c r="A103" s="6"/>
      <c r="B103" s="7" t="s">
        <v>1</v>
      </c>
      <c r="C103" s="42">
        <v>3</v>
      </c>
      <c r="D103" s="9" t="s">
        <v>51</v>
      </c>
      <c r="E103" s="34">
        <f>VLOOKUP(E105,levels,2)</f>
        <v>3</v>
      </c>
      <c r="G103" s="6"/>
      <c r="H103" s="7" t="s">
        <v>1</v>
      </c>
      <c r="I103" s="42">
        <v>3</v>
      </c>
      <c r="J103" s="9" t="s">
        <v>51</v>
      </c>
      <c r="K103" s="34">
        <f>VLOOKUP(K105,levels,2)</f>
        <v>3</v>
      </c>
    </row>
    <row r="104" spans="1:11" x14ac:dyDescent="0.2">
      <c r="A104" s="6"/>
      <c r="B104" s="7" t="s">
        <v>40</v>
      </c>
      <c r="C104" s="42">
        <v>4</v>
      </c>
      <c r="D104" s="9" t="s">
        <v>6</v>
      </c>
      <c r="E104" s="10">
        <f>SUM(C101:C106)</f>
        <v>19</v>
      </c>
      <c r="G104" s="6"/>
      <c r="H104" s="7" t="s">
        <v>40</v>
      </c>
      <c r="I104" s="42">
        <v>4</v>
      </c>
      <c r="J104" s="9" t="s">
        <v>6</v>
      </c>
      <c r="K104" s="10">
        <f>SUM(I101:I106)</f>
        <v>18</v>
      </c>
    </row>
    <row r="105" spans="1:11" x14ac:dyDescent="0.2">
      <c r="A105" s="6"/>
      <c r="B105" s="7" t="s">
        <v>2</v>
      </c>
      <c r="C105" s="42">
        <v>2</v>
      </c>
      <c r="D105" s="7"/>
      <c r="E105" s="11">
        <f>E104/24</f>
        <v>0.79166666666666663</v>
      </c>
      <c r="G105" s="6"/>
      <c r="H105" s="7" t="s">
        <v>2</v>
      </c>
      <c r="I105" s="42">
        <v>2</v>
      </c>
      <c r="J105" s="7"/>
      <c r="K105" s="11">
        <f>K104/24</f>
        <v>0.75</v>
      </c>
    </row>
    <row r="106" spans="1:11" x14ac:dyDescent="0.2">
      <c r="A106" s="6"/>
      <c r="B106" s="7" t="s">
        <v>3</v>
      </c>
      <c r="C106" s="42">
        <v>4</v>
      </c>
      <c r="D106" s="7"/>
      <c r="E106" s="8"/>
      <c r="G106" s="6"/>
      <c r="H106" s="7" t="s">
        <v>3</v>
      </c>
      <c r="I106" s="42">
        <v>4</v>
      </c>
      <c r="J106" s="7"/>
      <c r="K106" s="8"/>
    </row>
    <row r="107" spans="1:11" x14ac:dyDescent="0.2">
      <c r="A107" s="202" t="s">
        <v>11</v>
      </c>
      <c r="B107" s="203"/>
      <c r="C107" s="203"/>
      <c r="D107" s="203"/>
      <c r="E107" s="204"/>
      <c r="G107" s="202" t="s">
        <v>11</v>
      </c>
      <c r="H107" s="203"/>
      <c r="I107" s="203"/>
      <c r="J107" s="203"/>
      <c r="K107" s="204"/>
    </row>
    <row r="108" spans="1:11" x14ac:dyDescent="0.2">
      <c r="A108" s="202" t="s">
        <v>8</v>
      </c>
      <c r="B108" s="203"/>
      <c r="C108" s="203"/>
      <c r="D108" s="203"/>
      <c r="E108" s="204"/>
      <c r="G108" s="202" t="s">
        <v>8</v>
      </c>
      <c r="H108" s="203"/>
      <c r="I108" s="203"/>
      <c r="J108" s="203"/>
      <c r="K108" s="204"/>
    </row>
    <row r="109" spans="1:11" x14ac:dyDescent="0.2">
      <c r="A109" s="202" t="s">
        <v>9</v>
      </c>
      <c r="B109" s="203"/>
      <c r="C109" s="203"/>
      <c r="D109" s="203"/>
      <c r="E109" s="204"/>
      <c r="G109" s="202" t="s">
        <v>9</v>
      </c>
      <c r="H109" s="203"/>
      <c r="I109" s="203"/>
      <c r="J109" s="203"/>
      <c r="K109" s="204"/>
    </row>
    <row r="110" spans="1:11" ht="12" thickBot="1" x14ac:dyDescent="0.25">
      <c r="A110" s="205" t="s">
        <v>10</v>
      </c>
      <c r="B110" s="206"/>
      <c r="C110" s="206"/>
      <c r="D110" s="206"/>
      <c r="E110" s="207"/>
      <c r="G110" s="205" t="s">
        <v>10</v>
      </c>
      <c r="H110" s="206"/>
      <c r="I110" s="206"/>
      <c r="J110" s="206"/>
      <c r="K110" s="207"/>
    </row>
    <row r="111" spans="1:11" ht="65.25" customHeight="1" thickBot="1" x14ac:dyDescent="0.25">
      <c r="A111" s="33"/>
      <c r="B111" s="33"/>
      <c r="C111" s="33"/>
      <c r="D111" s="33"/>
      <c r="E111" s="33"/>
      <c r="F111" s="7"/>
      <c r="G111" s="33"/>
      <c r="H111" s="33"/>
      <c r="I111" s="33"/>
      <c r="J111" s="33"/>
      <c r="K111" s="33"/>
    </row>
    <row r="112" spans="1:11" x14ac:dyDescent="0.2">
      <c r="A112" s="1"/>
      <c r="B112" s="2"/>
      <c r="C112" s="2"/>
      <c r="D112" s="2"/>
      <c r="E112" s="3"/>
      <c r="G112" s="1"/>
      <c r="H112" s="2"/>
      <c r="I112" s="2"/>
      <c r="J112" s="2"/>
      <c r="K112" s="3"/>
    </row>
    <row r="113" spans="1:11" x14ac:dyDescent="0.2">
      <c r="A113" s="208" t="s">
        <v>12</v>
      </c>
      <c r="B113" s="209"/>
      <c r="C113" s="209"/>
      <c r="D113" s="212" t="str">
        <f>'Score Entry'!B24</f>
        <v>Timmerman, Wesley</v>
      </c>
      <c r="E113" s="213"/>
      <c r="G113" s="208" t="s">
        <v>12</v>
      </c>
      <c r="H113" s="209"/>
      <c r="I113" s="209"/>
      <c r="J113" s="212" t="str">
        <f>'Score Entry'!B25</f>
        <v>Clarke, Ethan</v>
      </c>
      <c r="K113" s="213"/>
    </row>
    <row r="114" spans="1:11" x14ac:dyDescent="0.2">
      <c r="A114" s="6"/>
      <c r="B114" s="7"/>
      <c r="C114" s="7"/>
      <c r="D114" s="7"/>
      <c r="E114" s="8"/>
      <c r="G114" s="6"/>
      <c r="H114" s="7"/>
      <c r="I114" s="7"/>
      <c r="J114" s="7"/>
      <c r="K114" s="8"/>
    </row>
    <row r="115" spans="1:11" x14ac:dyDescent="0.2">
      <c r="A115" s="6"/>
      <c r="B115" s="7" t="s">
        <v>4</v>
      </c>
      <c r="C115" s="42">
        <v>3</v>
      </c>
      <c r="D115" s="7"/>
      <c r="E115" s="8"/>
      <c r="G115" s="6"/>
      <c r="H115" s="7" t="s">
        <v>4</v>
      </c>
      <c r="I115" s="42">
        <v>4</v>
      </c>
      <c r="J115" s="7"/>
      <c r="K115" s="8"/>
    </row>
    <row r="116" spans="1:11" x14ac:dyDescent="0.2">
      <c r="A116" s="6"/>
      <c r="B116" s="7" t="s">
        <v>0</v>
      </c>
      <c r="C116" s="42">
        <v>4</v>
      </c>
      <c r="D116" s="7"/>
      <c r="E116" s="8"/>
      <c r="G116" s="6"/>
      <c r="H116" s="7" t="s">
        <v>0</v>
      </c>
      <c r="I116" s="42">
        <v>4</v>
      </c>
      <c r="J116" s="7"/>
      <c r="K116" s="8"/>
    </row>
    <row r="117" spans="1:11" x14ac:dyDescent="0.2">
      <c r="A117" s="6"/>
      <c r="B117" s="7" t="s">
        <v>1</v>
      </c>
      <c r="C117" s="42">
        <v>4</v>
      </c>
      <c r="D117" s="9" t="s">
        <v>51</v>
      </c>
      <c r="E117" s="34">
        <f>VLOOKUP(E119,levels,2)</f>
        <v>3</v>
      </c>
      <c r="G117" s="6"/>
      <c r="H117" s="7" t="s">
        <v>1</v>
      </c>
      <c r="I117" s="42">
        <v>3</v>
      </c>
      <c r="J117" s="9" t="s">
        <v>51</v>
      </c>
      <c r="K117" s="34">
        <f>VLOOKUP(K119,levels,2)</f>
        <v>3</v>
      </c>
    </row>
    <row r="118" spans="1:11" x14ac:dyDescent="0.2">
      <c r="A118" s="6"/>
      <c r="B118" s="7" t="s">
        <v>40</v>
      </c>
      <c r="C118" s="42">
        <v>4</v>
      </c>
      <c r="D118" s="9" t="s">
        <v>6</v>
      </c>
      <c r="E118" s="10">
        <f>SUM(C115:C120)</f>
        <v>19</v>
      </c>
      <c r="G118" s="6"/>
      <c r="H118" s="7" t="s">
        <v>40</v>
      </c>
      <c r="I118" s="42">
        <v>4</v>
      </c>
      <c r="J118" s="9" t="s">
        <v>6</v>
      </c>
      <c r="K118" s="10">
        <f>SUM(I115:I120)</f>
        <v>19</v>
      </c>
    </row>
    <row r="119" spans="1:11" x14ac:dyDescent="0.2">
      <c r="A119" s="6"/>
      <c r="B119" s="7" t="s">
        <v>2</v>
      </c>
      <c r="C119" s="42">
        <v>2</v>
      </c>
      <c r="D119" s="7"/>
      <c r="E119" s="11">
        <f>E118/24</f>
        <v>0.79166666666666663</v>
      </c>
      <c r="G119" s="6"/>
      <c r="H119" s="7" t="s">
        <v>2</v>
      </c>
      <c r="I119" s="42">
        <v>1</v>
      </c>
      <c r="J119" s="7"/>
      <c r="K119" s="11">
        <f>K118/24</f>
        <v>0.79166666666666663</v>
      </c>
    </row>
    <row r="120" spans="1:11" x14ac:dyDescent="0.2">
      <c r="A120" s="6"/>
      <c r="B120" s="7" t="s">
        <v>3</v>
      </c>
      <c r="C120" s="42">
        <v>2</v>
      </c>
      <c r="D120" s="7"/>
      <c r="E120" s="8"/>
      <c r="G120" s="6"/>
      <c r="H120" s="7" t="s">
        <v>3</v>
      </c>
      <c r="I120" s="42">
        <v>3</v>
      </c>
      <c r="J120" s="7"/>
      <c r="K120" s="8"/>
    </row>
    <row r="121" spans="1:11" x14ac:dyDescent="0.2">
      <c r="A121" s="202" t="s">
        <v>11</v>
      </c>
      <c r="B121" s="203"/>
      <c r="C121" s="203"/>
      <c r="D121" s="203"/>
      <c r="E121" s="204"/>
      <c r="G121" s="202" t="s">
        <v>11</v>
      </c>
      <c r="H121" s="203"/>
      <c r="I121" s="203"/>
      <c r="J121" s="203"/>
      <c r="K121" s="204"/>
    </row>
    <row r="122" spans="1:11" x14ac:dyDescent="0.2">
      <c r="A122" s="202" t="s">
        <v>8</v>
      </c>
      <c r="B122" s="203"/>
      <c r="C122" s="203"/>
      <c r="D122" s="203"/>
      <c r="E122" s="204"/>
      <c r="G122" s="202" t="s">
        <v>8</v>
      </c>
      <c r="H122" s="203"/>
      <c r="I122" s="203"/>
      <c r="J122" s="203"/>
      <c r="K122" s="204"/>
    </row>
    <row r="123" spans="1:11" x14ac:dyDescent="0.2">
      <c r="A123" s="202" t="s">
        <v>9</v>
      </c>
      <c r="B123" s="203"/>
      <c r="C123" s="203"/>
      <c r="D123" s="203"/>
      <c r="E123" s="204"/>
      <c r="G123" s="202" t="s">
        <v>9</v>
      </c>
      <c r="H123" s="203"/>
      <c r="I123" s="203"/>
      <c r="J123" s="203"/>
      <c r="K123" s="204"/>
    </row>
    <row r="124" spans="1:11" ht="12" thickBot="1" x14ac:dyDescent="0.25">
      <c r="A124" s="205" t="s">
        <v>10</v>
      </c>
      <c r="B124" s="206"/>
      <c r="C124" s="206"/>
      <c r="D124" s="206"/>
      <c r="E124" s="207"/>
      <c r="G124" s="205" t="s">
        <v>10</v>
      </c>
      <c r="H124" s="206"/>
      <c r="I124" s="206"/>
      <c r="J124" s="206"/>
      <c r="K124" s="207"/>
    </row>
    <row r="125" spans="1:11" ht="7.5" customHeight="1" thickBot="1" x14ac:dyDescent="0.25"/>
    <row r="126" spans="1:11" x14ac:dyDescent="0.2">
      <c r="A126" s="1"/>
      <c r="B126" s="2"/>
      <c r="C126" s="2"/>
      <c r="D126" s="2"/>
      <c r="E126" s="3"/>
      <c r="G126" s="1"/>
      <c r="H126" s="2"/>
      <c r="I126" s="2"/>
      <c r="J126" s="2"/>
      <c r="K126" s="3"/>
    </row>
    <row r="127" spans="1:11" x14ac:dyDescent="0.2">
      <c r="A127" s="208" t="s">
        <v>12</v>
      </c>
      <c r="B127" s="209"/>
      <c r="C127" s="209"/>
      <c r="D127" s="212" t="str">
        <f>'Score Entry'!B26</f>
        <v>Butcher, Emily</v>
      </c>
      <c r="E127" s="213"/>
      <c r="G127" s="208" t="s">
        <v>12</v>
      </c>
      <c r="H127" s="209"/>
      <c r="I127" s="209"/>
      <c r="J127" s="212" t="str">
        <f>'Score Entry'!B27</f>
        <v>Limbley, George</v>
      </c>
      <c r="K127" s="213"/>
    </row>
    <row r="128" spans="1:11" x14ac:dyDescent="0.2">
      <c r="A128" s="6"/>
      <c r="B128" s="7"/>
      <c r="C128" s="7"/>
      <c r="D128" s="7"/>
      <c r="E128" s="8"/>
      <c r="G128" s="6"/>
      <c r="H128" s="7"/>
      <c r="I128" s="7"/>
      <c r="J128" s="7"/>
      <c r="K128" s="8"/>
    </row>
    <row r="129" spans="1:11" x14ac:dyDescent="0.2">
      <c r="A129" s="6"/>
      <c r="B129" s="7" t="s">
        <v>4</v>
      </c>
      <c r="C129" s="42">
        <v>4</v>
      </c>
      <c r="D129" s="7"/>
      <c r="E129" s="8"/>
      <c r="G129" s="6"/>
      <c r="H129" s="7" t="s">
        <v>4</v>
      </c>
      <c r="I129" s="42">
        <v>4</v>
      </c>
      <c r="J129" s="7"/>
      <c r="K129" s="8"/>
    </row>
    <row r="130" spans="1:11" x14ac:dyDescent="0.2">
      <c r="A130" s="6"/>
      <c r="B130" s="7" t="s">
        <v>0</v>
      </c>
      <c r="C130" s="42">
        <v>4</v>
      </c>
      <c r="D130" s="7"/>
      <c r="E130" s="8"/>
      <c r="G130" s="6"/>
      <c r="H130" s="7" t="s">
        <v>0</v>
      </c>
      <c r="I130" s="42">
        <v>1</v>
      </c>
      <c r="J130" s="7"/>
      <c r="K130" s="8"/>
    </row>
    <row r="131" spans="1:11" x14ac:dyDescent="0.2">
      <c r="A131" s="6"/>
      <c r="B131" s="7" t="s">
        <v>1</v>
      </c>
      <c r="C131" s="42">
        <v>4</v>
      </c>
      <c r="D131" s="9" t="s">
        <v>51</v>
      </c>
      <c r="E131" s="34">
        <f>VLOOKUP(E133,levels,2)</f>
        <v>4</v>
      </c>
      <c r="G131" s="6"/>
      <c r="H131" s="7" t="s">
        <v>1</v>
      </c>
      <c r="I131" s="42">
        <v>2</v>
      </c>
      <c r="J131" s="9" t="s">
        <v>51</v>
      </c>
      <c r="K131" s="34">
        <f>VLOOKUP(K133,levels,2)</f>
        <v>2</v>
      </c>
    </row>
    <row r="132" spans="1:11" x14ac:dyDescent="0.2">
      <c r="A132" s="6"/>
      <c r="B132" s="7" t="s">
        <v>40</v>
      </c>
      <c r="C132" s="42">
        <v>4</v>
      </c>
      <c r="D132" s="9" t="s">
        <v>6</v>
      </c>
      <c r="E132" s="10">
        <f>SUM(C129:C134)</f>
        <v>23</v>
      </c>
      <c r="G132" s="6"/>
      <c r="H132" s="7" t="s">
        <v>40</v>
      </c>
      <c r="I132" s="42">
        <v>4</v>
      </c>
      <c r="J132" s="9" t="s">
        <v>6</v>
      </c>
      <c r="K132" s="10">
        <f>SUM(I129:I134)</f>
        <v>16</v>
      </c>
    </row>
    <row r="133" spans="1:11" x14ac:dyDescent="0.2">
      <c r="A133" s="6"/>
      <c r="B133" s="7" t="s">
        <v>2</v>
      </c>
      <c r="C133" s="42">
        <v>4</v>
      </c>
      <c r="D133" s="7"/>
      <c r="E133" s="11">
        <f>E132/24</f>
        <v>0.95833333333333337</v>
      </c>
      <c r="G133" s="6"/>
      <c r="H133" s="7" t="s">
        <v>2</v>
      </c>
      <c r="I133" s="42">
        <v>2</v>
      </c>
      <c r="J133" s="7"/>
      <c r="K133" s="11">
        <f>K132/24</f>
        <v>0.66666666666666663</v>
      </c>
    </row>
    <row r="134" spans="1:11" x14ac:dyDescent="0.2">
      <c r="A134" s="6"/>
      <c r="B134" s="7" t="s">
        <v>3</v>
      </c>
      <c r="C134" s="42">
        <v>3</v>
      </c>
      <c r="D134" s="7"/>
      <c r="E134" s="8"/>
      <c r="G134" s="6"/>
      <c r="H134" s="7" t="s">
        <v>3</v>
      </c>
      <c r="I134" s="42">
        <v>3</v>
      </c>
      <c r="J134" s="7"/>
      <c r="K134" s="8"/>
    </row>
    <row r="135" spans="1:11" x14ac:dyDescent="0.2">
      <c r="A135" s="202" t="s">
        <v>11</v>
      </c>
      <c r="B135" s="203"/>
      <c r="C135" s="203"/>
      <c r="D135" s="203"/>
      <c r="E135" s="204"/>
      <c r="G135" s="202" t="s">
        <v>11</v>
      </c>
      <c r="H135" s="203"/>
      <c r="I135" s="203"/>
      <c r="J135" s="203"/>
      <c r="K135" s="204"/>
    </row>
    <row r="136" spans="1:11" x14ac:dyDescent="0.2">
      <c r="A136" s="202" t="s">
        <v>8</v>
      </c>
      <c r="B136" s="203"/>
      <c r="C136" s="203"/>
      <c r="D136" s="203"/>
      <c r="E136" s="204"/>
      <c r="G136" s="202" t="s">
        <v>8</v>
      </c>
      <c r="H136" s="203"/>
      <c r="I136" s="203"/>
      <c r="J136" s="203"/>
      <c r="K136" s="204"/>
    </row>
    <row r="137" spans="1:11" x14ac:dyDescent="0.2">
      <c r="A137" s="202" t="s">
        <v>9</v>
      </c>
      <c r="B137" s="203"/>
      <c r="C137" s="203"/>
      <c r="D137" s="203"/>
      <c r="E137" s="204"/>
      <c r="G137" s="202" t="s">
        <v>9</v>
      </c>
      <c r="H137" s="203"/>
      <c r="I137" s="203"/>
      <c r="J137" s="203"/>
      <c r="K137" s="204"/>
    </row>
    <row r="138" spans="1:11" ht="12" thickBot="1" x14ac:dyDescent="0.25">
      <c r="A138" s="205" t="s">
        <v>10</v>
      </c>
      <c r="B138" s="206"/>
      <c r="C138" s="206"/>
      <c r="D138" s="206"/>
      <c r="E138" s="207"/>
      <c r="G138" s="205" t="s">
        <v>10</v>
      </c>
      <c r="H138" s="206"/>
      <c r="I138" s="206"/>
      <c r="J138" s="206"/>
      <c r="K138" s="207"/>
    </row>
    <row r="139" spans="1:11" x14ac:dyDescent="0.2">
      <c r="A139" s="1"/>
      <c r="B139" s="2"/>
      <c r="C139" s="2"/>
      <c r="D139" s="2"/>
      <c r="E139" s="3"/>
      <c r="G139" s="1"/>
      <c r="H139" s="2"/>
      <c r="I139" s="2"/>
      <c r="J139" s="2"/>
      <c r="K139" s="3"/>
    </row>
    <row r="140" spans="1:11" x14ac:dyDescent="0.2">
      <c r="A140" s="208" t="s">
        <v>12</v>
      </c>
      <c r="B140" s="209"/>
      <c r="C140" s="209"/>
      <c r="D140" s="212" t="str">
        <f>'Score Entry'!B28</f>
        <v>Parkinson, Megan</v>
      </c>
      <c r="E140" s="213"/>
      <c r="G140" s="208" t="s">
        <v>12</v>
      </c>
      <c r="H140" s="209"/>
      <c r="I140" s="209"/>
      <c r="J140" s="212" t="str">
        <f>'Score Entry'!B29</f>
        <v>Appleton, JC</v>
      </c>
      <c r="K140" s="213"/>
    </row>
    <row r="141" spans="1:11" x14ac:dyDescent="0.2">
      <c r="A141" s="6"/>
      <c r="B141" s="7"/>
      <c r="C141" s="7"/>
      <c r="D141" s="7"/>
      <c r="E141" s="8"/>
      <c r="G141" s="6"/>
      <c r="H141" s="7"/>
      <c r="I141" s="7"/>
      <c r="J141" s="43"/>
      <c r="K141" s="8"/>
    </row>
    <row r="142" spans="1:11" x14ac:dyDescent="0.2">
      <c r="A142" s="6"/>
      <c r="B142" s="7" t="s">
        <v>4</v>
      </c>
      <c r="C142" s="42">
        <v>4</v>
      </c>
      <c r="D142" s="7"/>
      <c r="E142" s="8"/>
      <c r="G142" s="6"/>
      <c r="H142" s="7" t="s">
        <v>4</v>
      </c>
      <c r="I142" s="42">
        <v>4</v>
      </c>
      <c r="J142" s="7"/>
      <c r="K142" s="8"/>
    </row>
    <row r="143" spans="1:11" x14ac:dyDescent="0.2">
      <c r="A143" s="6"/>
      <c r="B143" s="7" t="s">
        <v>0</v>
      </c>
      <c r="C143" s="42">
        <v>3</v>
      </c>
      <c r="D143" s="7"/>
      <c r="E143" s="8"/>
      <c r="G143" s="6"/>
      <c r="H143" s="7" t="s">
        <v>0</v>
      </c>
      <c r="I143" s="42">
        <v>4</v>
      </c>
      <c r="J143" s="7"/>
      <c r="K143" s="8"/>
    </row>
    <row r="144" spans="1:11" x14ac:dyDescent="0.2">
      <c r="A144" s="6"/>
      <c r="B144" s="7" t="s">
        <v>1</v>
      </c>
      <c r="C144" s="42">
        <v>4</v>
      </c>
      <c r="D144" s="9" t="s">
        <v>51</v>
      </c>
      <c r="E144" s="34">
        <f>VLOOKUP(E146,levels,2)</f>
        <v>4</v>
      </c>
      <c r="G144" s="6"/>
      <c r="H144" s="7" t="s">
        <v>1</v>
      </c>
      <c r="I144" s="42">
        <v>4</v>
      </c>
      <c r="J144" s="9" t="s">
        <v>51</v>
      </c>
      <c r="K144" s="34">
        <f>VLOOKUP(K146,levels,2)</f>
        <v>4</v>
      </c>
    </row>
    <row r="145" spans="1:11" x14ac:dyDescent="0.2">
      <c r="A145" s="6"/>
      <c r="B145" s="7" t="s">
        <v>40</v>
      </c>
      <c r="C145" s="42">
        <v>4</v>
      </c>
      <c r="D145" s="9" t="s">
        <v>6</v>
      </c>
      <c r="E145" s="10">
        <f>SUM(C142:C147)</f>
        <v>23</v>
      </c>
      <c r="G145" s="6"/>
      <c r="H145" s="7" t="s">
        <v>40</v>
      </c>
      <c r="I145" s="42">
        <v>4</v>
      </c>
      <c r="J145" s="9" t="s">
        <v>6</v>
      </c>
      <c r="K145" s="10">
        <f>SUM(I142:I147)</f>
        <v>24</v>
      </c>
    </row>
    <row r="146" spans="1:11" x14ac:dyDescent="0.2">
      <c r="A146" s="6"/>
      <c r="B146" s="7" t="s">
        <v>2</v>
      </c>
      <c r="C146" s="42">
        <v>4</v>
      </c>
      <c r="D146" s="7"/>
      <c r="E146" s="11">
        <f>E145/24</f>
        <v>0.95833333333333337</v>
      </c>
      <c r="G146" s="6"/>
      <c r="H146" s="7" t="s">
        <v>2</v>
      </c>
      <c r="I146" s="42">
        <v>4</v>
      </c>
      <c r="J146" s="7"/>
      <c r="K146" s="11">
        <f>K145/24</f>
        <v>1</v>
      </c>
    </row>
    <row r="147" spans="1:11" x14ac:dyDescent="0.2">
      <c r="A147" s="6"/>
      <c r="B147" s="7" t="s">
        <v>3</v>
      </c>
      <c r="C147" s="42">
        <v>4</v>
      </c>
      <c r="D147" s="7"/>
      <c r="E147" s="8"/>
      <c r="G147" s="6"/>
      <c r="H147" s="7" t="s">
        <v>3</v>
      </c>
      <c r="I147" s="42">
        <v>4</v>
      </c>
      <c r="J147" s="7"/>
      <c r="K147" s="8"/>
    </row>
    <row r="148" spans="1:11" x14ac:dyDescent="0.2">
      <c r="A148" s="202" t="s">
        <v>11</v>
      </c>
      <c r="B148" s="203"/>
      <c r="C148" s="203"/>
      <c r="D148" s="203"/>
      <c r="E148" s="204"/>
      <c r="G148" s="202" t="s">
        <v>11</v>
      </c>
      <c r="H148" s="203"/>
      <c r="I148" s="203"/>
      <c r="J148" s="203"/>
      <c r="K148" s="204"/>
    </row>
    <row r="149" spans="1:11" x14ac:dyDescent="0.2">
      <c r="A149" s="202" t="s">
        <v>8</v>
      </c>
      <c r="B149" s="203"/>
      <c r="C149" s="203"/>
      <c r="D149" s="203"/>
      <c r="E149" s="204"/>
      <c r="G149" s="202" t="s">
        <v>8</v>
      </c>
      <c r="H149" s="203"/>
      <c r="I149" s="203"/>
      <c r="J149" s="203"/>
      <c r="K149" s="204"/>
    </row>
    <row r="150" spans="1:11" x14ac:dyDescent="0.2">
      <c r="A150" s="202" t="s">
        <v>9</v>
      </c>
      <c r="B150" s="203"/>
      <c r="C150" s="203"/>
      <c r="D150" s="203"/>
      <c r="E150" s="204"/>
      <c r="G150" s="202" t="s">
        <v>9</v>
      </c>
      <c r="H150" s="203"/>
      <c r="I150" s="203"/>
      <c r="J150" s="203"/>
      <c r="K150" s="204"/>
    </row>
    <row r="151" spans="1:11" ht="12" thickBot="1" x14ac:dyDescent="0.25">
      <c r="A151" s="205" t="s">
        <v>10</v>
      </c>
      <c r="B151" s="206"/>
      <c r="C151" s="206"/>
      <c r="D151" s="206"/>
      <c r="E151" s="207"/>
      <c r="G151" s="205" t="s">
        <v>10</v>
      </c>
      <c r="H151" s="206"/>
      <c r="I151" s="206"/>
      <c r="J151" s="206"/>
      <c r="K151" s="207"/>
    </row>
    <row r="152" spans="1:11" ht="4.5" customHeight="1" thickBot="1" x14ac:dyDescent="0.25"/>
    <row r="153" spans="1:11" x14ac:dyDescent="0.2">
      <c r="A153" s="1"/>
      <c r="B153" s="2"/>
      <c r="C153" s="2"/>
      <c r="D153" s="2"/>
      <c r="E153" s="3"/>
      <c r="G153" s="1"/>
      <c r="H153" s="2"/>
      <c r="I153" s="2"/>
      <c r="J153" s="2"/>
      <c r="K153" s="3"/>
    </row>
    <row r="154" spans="1:11" x14ac:dyDescent="0.2">
      <c r="A154" s="208" t="s">
        <v>12</v>
      </c>
      <c r="B154" s="209"/>
      <c r="C154" s="209"/>
      <c r="D154" s="212" t="str">
        <f>'Score Entry'!B30</f>
        <v>Taylor, Marcus</v>
      </c>
      <c r="E154" s="213"/>
      <c r="G154" s="208" t="s">
        <v>12</v>
      </c>
      <c r="H154" s="209"/>
      <c r="I154" s="209"/>
      <c r="J154" s="212" t="str">
        <f>'Score Entry'!B31</f>
        <v>Judd, Ansel</v>
      </c>
      <c r="K154" s="213"/>
    </row>
    <row r="155" spans="1:11" x14ac:dyDescent="0.2">
      <c r="A155" s="6"/>
      <c r="B155" s="7"/>
      <c r="C155" s="7"/>
      <c r="D155" s="7"/>
      <c r="E155" s="8"/>
      <c r="G155" s="6"/>
      <c r="H155" s="7"/>
      <c r="I155" s="7"/>
      <c r="J155" s="7"/>
      <c r="K155" s="8"/>
    </row>
    <row r="156" spans="1:11" x14ac:dyDescent="0.2">
      <c r="A156" s="6"/>
      <c r="B156" s="7" t="s">
        <v>4</v>
      </c>
      <c r="C156" s="42">
        <v>4</v>
      </c>
      <c r="D156" s="7"/>
      <c r="E156" s="8"/>
      <c r="G156" s="6"/>
      <c r="H156" s="7" t="s">
        <v>4</v>
      </c>
      <c r="I156" s="42">
        <v>3</v>
      </c>
      <c r="J156" s="7"/>
      <c r="K156" s="8"/>
    </row>
    <row r="157" spans="1:11" x14ac:dyDescent="0.2">
      <c r="A157" s="6"/>
      <c r="B157" s="7" t="s">
        <v>0</v>
      </c>
      <c r="C157" s="42">
        <v>3</v>
      </c>
      <c r="D157" s="7"/>
      <c r="E157" s="8"/>
      <c r="G157" s="6"/>
      <c r="H157" s="7" t="s">
        <v>0</v>
      </c>
      <c r="I157" s="42">
        <v>4</v>
      </c>
      <c r="J157" s="7"/>
      <c r="K157" s="8"/>
    </row>
    <row r="158" spans="1:11" x14ac:dyDescent="0.2">
      <c r="A158" s="6"/>
      <c r="B158" s="7" t="s">
        <v>1</v>
      </c>
      <c r="C158" s="42">
        <v>3</v>
      </c>
      <c r="D158" s="9" t="s">
        <v>51</v>
      </c>
      <c r="E158" s="34">
        <f>VLOOKUP(E160,levels,2)</f>
        <v>4</v>
      </c>
      <c r="G158" s="6"/>
      <c r="H158" s="7" t="s">
        <v>1</v>
      </c>
      <c r="I158" s="42">
        <v>3</v>
      </c>
      <c r="J158" s="9" t="s">
        <v>51</v>
      </c>
      <c r="K158" s="34">
        <f>VLOOKUP(K160,levels,2)</f>
        <v>3</v>
      </c>
    </row>
    <row r="159" spans="1:11" x14ac:dyDescent="0.2">
      <c r="A159" s="6"/>
      <c r="B159" s="7" t="s">
        <v>40</v>
      </c>
      <c r="C159" s="42">
        <v>4</v>
      </c>
      <c r="D159" s="9" t="s">
        <v>6</v>
      </c>
      <c r="E159" s="10">
        <f>SUM(C156:C161)</f>
        <v>22</v>
      </c>
      <c r="G159" s="6"/>
      <c r="H159" s="7" t="s">
        <v>40</v>
      </c>
      <c r="I159" s="42">
        <v>4</v>
      </c>
      <c r="J159" s="9" t="s">
        <v>6</v>
      </c>
      <c r="K159" s="10">
        <f>SUM(I156:I161)</f>
        <v>21</v>
      </c>
    </row>
    <row r="160" spans="1:11" x14ac:dyDescent="0.2">
      <c r="A160" s="6"/>
      <c r="B160" s="7" t="s">
        <v>2</v>
      </c>
      <c r="C160" s="42">
        <v>4</v>
      </c>
      <c r="D160" s="7"/>
      <c r="E160" s="11">
        <f>E159/24</f>
        <v>0.91666666666666663</v>
      </c>
      <c r="G160" s="6"/>
      <c r="H160" s="7" t="s">
        <v>2</v>
      </c>
      <c r="I160" s="42">
        <v>4</v>
      </c>
      <c r="J160" s="7"/>
      <c r="K160" s="11">
        <f>K159/24</f>
        <v>0.875</v>
      </c>
    </row>
    <row r="161" spans="1:11" x14ac:dyDescent="0.2">
      <c r="A161" s="6"/>
      <c r="B161" s="7" t="s">
        <v>3</v>
      </c>
      <c r="C161" s="42">
        <v>4</v>
      </c>
      <c r="D161" s="7"/>
      <c r="E161" s="8"/>
      <c r="G161" s="6"/>
      <c r="H161" s="7" t="s">
        <v>3</v>
      </c>
      <c r="I161" s="42">
        <v>3</v>
      </c>
      <c r="J161" s="7"/>
      <c r="K161" s="8"/>
    </row>
    <row r="162" spans="1:11" x14ac:dyDescent="0.2">
      <c r="A162" s="202" t="s">
        <v>11</v>
      </c>
      <c r="B162" s="203"/>
      <c r="C162" s="203"/>
      <c r="D162" s="203"/>
      <c r="E162" s="204"/>
      <c r="G162" s="202" t="s">
        <v>11</v>
      </c>
      <c r="H162" s="203"/>
      <c r="I162" s="203"/>
      <c r="J162" s="203"/>
      <c r="K162" s="204"/>
    </row>
    <row r="163" spans="1:11" x14ac:dyDescent="0.2">
      <c r="A163" s="202" t="s">
        <v>8</v>
      </c>
      <c r="B163" s="203"/>
      <c r="C163" s="203"/>
      <c r="D163" s="203"/>
      <c r="E163" s="204"/>
      <c r="G163" s="202" t="s">
        <v>8</v>
      </c>
      <c r="H163" s="203"/>
      <c r="I163" s="203"/>
      <c r="J163" s="203"/>
      <c r="K163" s="204"/>
    </row>
    <row r="164" spans="1:11" x14ac:dyDescent="0.2">
      <c r="A164" s="202" t="s">
        <v>9</v>
      </c>
      <c r="B164" s="203"/>
      <c r="C164" s="203"/>
      <c r="D164" s="203"/>
      <c r="E164" s="204"/>
      <c r="G164" s="202" t="s">
        <v>9</v>
      </c>
      <c r="H164" s="203"/>
      <c r="I164" s="203"/>
      <c r="J164" s="203"/>
      <c r="K164" s="204"/>
    </row>
    <row r="165" spans="1:11" ht="12" thickBot="1" x14ac:dyDescent="0.25">
      <c r="A165" s="205" t="s">
        <v>10</v>
      </c>
      <c r="B165" s="206"/>
      <c r="C165" s="206"/>
      <c r="D165" s="206"/>
      <c r="E165" s="207"/>
      <c r="G165" s="205" t="s">
        <v>10</v>
      </c>
      <c r="H165" s="206"/>
      <c r="I165" s="206"/>
      <c r="J165" s="206"/>
      <c r="K165" s="207"/>
    </row>
    <row r="166" spans="1:11" ht="12" thickBot="1" x14ac:dyDescent="0.25"/>
    <row r="167" spans="1:11" x14ac:dyDescent="0.2">
      <c r="A167" s="1"/>
      <c r="B167" s="2"/>
      <c r="C167" s="2"/>
      <c r="D167" s="2"/>
      <c r="E167" s="3"/>
      <c r="G167" s="1"/>
      <c r="H167" s="2"/>
      <c r="I167" s="2"/>
      <c r="J167" s="2"/>
      <c r="K167" s="3"/>
    </row>
    <row r="168" spans="1:11" x14ac:dyDescent="0.2">
      <c r="A168" s="208" t="s">
        <v>12</v>
      </c>
      <c r="B168" s="209"/>
      <c r="C168" s="209"/>
      <c r="D168" s="212" t="str">
        <f>'Score Entry'!B32</f>
        <v>Davis, William</v>
      </c>
      <c r="E168" s="213"/>
      <c r="G168" s="208" t="s">
        <v>12</v>
      </c>
      <c r="H168" s="209"/>
      <c r="I168" s="209"/>
      <c r="J168" s="212" t="str">
        <f>'Score Entry'!B33</f>
        <v>Hansen, Ellen</v>
      </c>
      <c r="K168" s="213"/>
    </row>
    <row r="169" spans="1:11" x14ac:dyDescent="0.2">
      <c r="A169" s="6"/>
      <c r="B169" s="7"/>
      <c r="C169" s="7"/>
      <c r="D169" s="7"/>
      <c r="E169" s="8"/>
      <c r="G169" s="6"/>
      <c r="H169" s="7"/>
      <c r="I169" s="7"/>
      <c r="J169" s="7"/>
      <c r="K169" s="8"/>
    </row>
    <row r="170" spans="1:11" x14ac:dyDescent="0.2">
      <c r="A170" s="6"/>
      <c r="B170" s="7" t="s">
        <v>4</v>
      </c>
      <c r="C170" s="42">
        <v>4</v>
      </c>
      <c r="D170" s="7"/>
      <c r="E170" s="8"/>
      <c r="G170" s="6"/>
      <c r="H170" s="7" t="s">
        <v>4</v>
      </c>
      <c r="I170" s="42">
        <v>4</v>
      </c>
      <c r="J170" s="7"/>
      <c r="K170" s="8"/>
    </row>
    <row r="171" spans="1:11" x14ac:dyDescent="0.2">
      <c r="A171" s="6"/>
      <c r="B171" s="7" t="s">
        <v>0</v>
      </c>
      <c r="C171" s="42">
        <v>1</v>
      </c>
      <c r="D171" s="7"/>
      <c r="E171" s="8"/>
      <c r="G171" s="6"/>
      <c r="H171" s="7" t="s">
        <v>0</v>
      </c>
      <c r="I171" s="42">
        <v>3</v>
      </c>
      <c r="J171" s="7"/>
      <c r="K171" s="8"/>
    </row>
    <row r="172" spans="1:11" x14ac:dyDescent="0.2">
      <c r="A172" s="6"/>
      <c r="B172" s="7" t="s">
        <v>1</v>
      </c>
      <c r="C172" s="42">
        <v>3</v>
      </c>
      <c r="D172" s="9" t="s">
        <v>51</v>
      </c>
      <c r="E172" s="34">
        <f>VLOOKUP(E174,levels,2)</f>
        <v>3</v>
      </c>
      <c r="G172" s="6"/>
      <c r="H172" s="7" t="s">
        <v>1</v>
      </c>
      <c r="I172" s="42">
        <v>3</v>
      </c>
      <c r="J172" s="9" t="s">
        <v>51</v>
      </c>
      <c r="K172" s="34">
        <f>VLOOKUP(K174,levels,2)</f>
        <v>3</v>
      </c>
    </row>
    <row r="173" spans="1:11" x14ac:dyDescent="0.2">
      <c r="A173" s="6"/>
      <c r="B173" s="7" t="s">
        <v>40</v>
      </c>
      <c r="C173" s="42">
        <v>4</v>
      </c>
      <c r="D173" s="9" t="s">
        <v>6</v>
      </c>
      <c r="E173" s="10">
        <f>SUM(C170:C175)</f>
        <v>19</v>
      </c>
      <c r="G173" s="6"/>
      <c r="H173" s="7" t="s">
        <v>40</v>
      </c>
      <c r="I173" s="42">
        <v>2</v>
      </c>
      <c r="J173" s="9" t="s">
        <v>6</v>
      </c>
      <c r="K173" s="10">
        <f>SUM(I170:I175)</f>
        <v>18</v>
      </c>
    </row>
    <row r="174" spans="1:11" x14ac:dyDescent="0.2">
      <c r="A174" s="6"/>
      <c r="B174" s="7" t="s">
        <v>2</v>
      </c>
      <c r="C174" s="42">
        <v>3</v>
      </c>
      <c r="D174" s="7"/>
      <c r="E174" s="11">
        <f>E173/24</f>
        <v>0.79166666666666663</v>
      </c>
      <c r="G174" s="6"/>
      <c r="H174" s="7" t="s">
        <v>2</v>
      </c>
      <c r="I174" s="42">
        <v>3</v>
      </c>
      <c r="J174" s="7"/>
      <c r="K174" s="11">
        <f>K173/24</f>
        <v>0.75</v>
      </c>
    </row>
    <row r="175" spans="1:11" x14ac:dyDescent="0.2">
      <c r="A175" s="6"/>
      <c r="B175" s="7" t="s">
        <v>3</v>
      </c>
      <c r="C175" s="42">
        <v>4</v>
      </c>
      <c r="D175" s="7"/>
      <c r="E175" s="8"/>
      <c r="G175" s="6"/>
      <c r="H175" s="7" t="s">
        <v>3</v>
      </c>
      <c r="I175" s="42">
        <v>3</v>
      </c>
      <c r="J175" s="7"/>
      <c r="K175" s="8"/>
    </row>
    <row r="176" spans="1:11" x14ac:dyDescent="0.2">
      <c r="A176" s="202" t="s">
        <v>11</v>
      </c>
      <c r="B176" s="203"/>
      <c r="C176" s="203"/>
      <c r="D176" s="203"/>
      <c r="E176" s="204"/>
      <c r="G176" s="202" t="s">
        <v>11</v>
      </c>
      <c r="H176" s="203"/>
      <c r="I176" s="203"/>
      <c r="J176" s="203"/>
      <c r="K176" s="204"/>
    </row>
    <row r="177" spans="1:11" x14ac:dyDescent="0.2">
      <c r="A177" s="202" t="s">
        <v>8</v>
      </c>
      <c r="B177" s="203"/>
      <c r="C177" s="203"/>
      <c r="D177" s="203"/>
      <c r="E177" s="204"/>
      <c r="G177" s="202" t="s">
        <v>8</v>
      </c>
      <c r="H177" s="203"/>
      <c r="I177" s="203"/>
      <c r="J177" s="203"/>
      <c r="K177" s="204"/>
    </row>
    <row r="178" spans="1:11" x14ac:dyDescent="0.2">
      <c r="A178" s="202" t="s">
        <v>9</v>
      </c>
      <c r="B178" s="203"/>
      <c r="C178" s="203"/>
      <c r="D178" s="203"/>
      <c r="E178" s="204"/>
      <c r="G178" s="202" t="s">
        <v>9</v>
      </c>
      <c r="H178" s="203"/>
      <c r="I178" s="203"/>
      <c r="J178" s="203"/>
      <c r="K178" s="204"/>
    </row>
    <row r="179" spans="1:11" ht="12" thickBot="1" x14ac:dyDescent="0.25">
      <c r="A179" s="205" t="s">
        <v>10</v>
      </c>
      <c r="B179" s="206"/>
      <c r="C179" s="206"/>
      <c r="D179" s="206"/>
      <c r="E179" s="207"/>
      <c r="G179" s="205" t="s">
        <v>10</v>
      </c>
      <c r="H179" s="206"/>
      <c r="I179" s="206"/>
      <c r="J179" s="206"/>
      <c r="K179" s="207"/>
    </row>
    <row r="180" spans="1:11" ht="6" customHeight="1" thickBot="1" x14ac:dyDescent="0.25"/>
    <row r="181" spans="1:11" x14ac:dyDescent="0.2">
      <c r="A181" s="1"/>
      <c r="B181" s="2"/>
      <c r="C181" s="2"/>
      <c r="D181" s="2"/>
      <c r="E181" s="3"/>
      <c r="G181" s="1"/>
      <c r="H181" s="2"/>
      <c r="I181" s="2"/>
      <c r="J181" s="2"/>
      <c r="K181" s="3"/>
    </row>
    <row r="182" spans="1:11" x14ac:dyDescent="0.2">
      <c r="A182" s="208" t="s">
        <v>12</v>
      </c>
      <c r="B182" s="209"/>
      <c r="C182" s="209"/>
      <c r="D182" s="212" t="str">
        <f>'Score Entry'!B34</f>
        <v>Shafer, Ryland</v>
      </c>
      <c r="E182" s="213"/>
      <c r="G182" s="208" t="s">
        <v>12</v>
      </c>
      <c r="H182" s="209"/>
      <c r="I182" s="209"/>
      <c r="J182" s="212" t="str">
        <f>'Score Entry'!B35</f>
        <v>Grant, Marianne</v>
      </c>
      <c r="K182" s="213"/>
    </row>
    <row r="183" spans="1:11" x14ac:dyDescent="0.2">
      <c r="A183" s="6"/>
      <c r="B183" s="7"/>
      <c r="C183" s="7"/>
      <c r="D183" s="7"/>
      <c r="E183" s="8"/>
      <c r="G183" s="6"/>
      <c r="H183" s="7"/>
      <c r="I183" s="7"/>
      <c r="J183" s="7"/>
      <c r="K183" s="8"/>
    </row>
    <row r="184" spans="1:11" x14ac:dyDescent="0.2">
      <c r="A184" s="6"/>
      <c r="B184" s="7" t="s">
        <v>4</v>
      </c>
      <c r="C184" s="42">
        <v>4</v>
      </c>
      <c r="D184" s="7"/>
      <c r="E184" s="8"/>
      <c r="G184" s="6"/>
      <c r="H184" s="7" t="s">
        <v>4</v>
      </c>
      <c r="I184" s="42">
        <v>3</v>
      </c>
      <c r="J184" s="7"/>
      <c r="K184" s="8"/>
    </row>
    <row r="185" spans="1:11" x14ac:dyDescent="0.2">
      <c r="A185" s="6"/>
      <c r="B185" s="7" t="s">
        <v>0</v>
      </c>
      <c r="C185" s="42">
        <v>2</v>
      </c>
      <c r="D185" s="7"/>
      <c r="E185" s="8"/>
      <c r="G185" s="6"/>
      <c r="H185" s="7" t="s">
        <v>0</v>
      </c>
      <c r="I185" s="42">
        <v>3</v>
      </c>
      <c r="J185" s="7"/>
      <c r="K185" s="8"/>
    </row>
    <row r="186" spans="1:11" x14ac:dyDescent="0.2">
      <c r="A186" s="6"/>
      <c r="B186" s="7" t="s">
        <v>1</v>
      </c>
      <c r="C186" s="42">
        <v>2</v>
      </c>
      <c r="D186" s="9" t="s">
        <v>51</v>
      </c>
      <c r="E186" s="34">
        <f>VLOOKUP(E188,levels,2)</f>
        <v>2</v>
      </c>
      <c r="G186" s="6"/>
      <c r="H186" s="7" t="s">
        <v>1</v>
      </c>
      <c r="I186" s="42">
        <v>2</v>
      </c>
      <c r="J186" s="9" t="s">
        <v>51</v>
      </c>
      <c r="K186" s="34">
        <f>VLOOKUP(K188,levels,2)</f>
        <v>2</v>
      </c>
    </row>
    <row r="187" spans="1:11" x14ac:dyDescent="0.2">
      <c r="A187" s="6"/>
      <c r="B187" s="7" t="s">
        <v>40</v>
      </c>
      <c r="C187" s="42">
        <v>4</v>
      </c>
      <c r="D187" s="9" t="s">
        <v>6</v>
      </c>
      <c r="E187" s="10">
        <f>SUM(C184:C189)</f>
        <v>15</v>
      </c>
      <c r="G187" s="6"/>
      <c r="H187" s="7" t="s">
        <v>40</v>
      </c>
      <c r="I187" s="42">
        <v>4</v>
      </c>
      <c r="J187" s="9" t="s">
        <v>6</v>
      </c>
      <c r="K187" s="10">
        <f>SUM(I184:I189)</f>
        <v>16</v>
      </c>
    </row>
    <row r="188" spans="1:11" x14ac:dyDescent="0.2">
      <c r="A188" s="6"/>
      <c r="B188" s="7" t="s">
        <v>2</v>
      </c>
      <c r="C188" s="42">
        <v>1</v>
      </c>
      <c r="D188" s="7"/>
      <c r="E188" s="11">
        <f>E187/24</f>
        <v>0.625</v>
      </c>
      <c r="G188" s="6"/>
      <c r="H188" s="7" t="s">
        <v>2</v>
      </c>
      <c r="I188" s="42">
        <v>1</v>
      </c>
      <c r="J188" s="7"/>
      <c r="K188" s="11">
        <f>K187/24</f>
        <v>0.66666666666666663</v>
      </c>
    </row>
    <row r="189" spans="1:11" x14ac:dyDescent="0.2">
      <c r="A189" s="6"/>
      <c r="B189" s="7" t="s">
        <v>3</v>
      </c>
      <c r="C189" s="42">
        <v>2</v>
      </c>
      <c r="D189" s="7"/>
      <c r="E189" s="8"/>
      <c r="G189" s="6"/>
      <c r="H189" s="7" t="s">
        <v>3</v>
      </c>
      <c r="I189" s="42">
        <v>3</v>
      </c>
      <c r="J189" s="7"/>
      <c r="K189" s="8"/>
    </row>
    <row r="190" spans="1:11" x14ac:dyDescent="0.2">
      <c r="A190" s="202" t="s">
        <v>11</v>
      </c>
      <c r="B190" s="203"/>
      <c r="C190" s="203"/>
      <c r="D190" s="203"/>
      <c r="E190" s="204"/>
      <c r="G190" s="202" t="s">
        <v>11</v>
      </c>
      <c r="H190" s="203"/>
      <c r="I190" s="203"/>
      <c r="J190" s="203"/>
      <c r="K190" s="204"/>
    </row>
    <row r="191" spans="1:11" x14ac:dyDescent="0.2">
      <c r="A191" s="202" t="s">
        <v>8</v>
      </c>
      <c r="B191" s="203"/>
      <c r="C191" s="203"/>
      <c r="D191" s="203"/>
      <c r="E191" s="204"/>
      <c r="G191" s="202" t="s">
        <v>8</v>
      </c>
      <c r="H191" s="203"/>
      <c r="I191" s="203"/>
      <c r="J191" s="203"/>
      <c r="K191" s="204"/>
    </row>
    <row r="192" spans="1:11" x14ac:dyDescent="0.2">
      <c r="A192" s="202" t="s">
        <v>9</v>
      </c>
      <c r="B192" s="203"/>
      <c r="C192" s="203"/>
      <c r="D192" s="203"/>
      <c r="E192" s="204"/>
      <c r="G192" s="202" t="s">
        <v>9</v>
      </c>
      <c r="H192" s="203"/>
      <c r="I192" s="203"/>
      <c r="J192" s="203"/>
      <c r="K192" s="204"/>
    </row>
    <row r="193" spans="1:11" ht="12" thickBot="1" x14ac:dyDescent="0.25">
      <c r="A193" s="205" t="s">
        <v>10</v>
      </c>
      <c r="B193" s="206"/>
      <c r="C193" s="206"/>
      <c r="D193" s="206"/>
      <c r="E193" s="207"/>
      <c r="G193" s="205" t="s">
        <v>10</v>
      </c>
      <c r="H193" s="206"/>
      <c r="I193" s="206"/>
      <c r="J193" s="206"/>
      <c r="K193" s="207"/>
    </row>
    <row r="194" spans="1:11" ht="7.5" customHeight="1" thickBot="1" x14ac:dyDescent="0.25"/>
    <row r="195" spans="1:11" x14ac:dyDescent="0.2">
      <c r="A195" s="1"/>
      <c r="B195" s="2"/>
      <c r="C195" s="2"/>
      <c r="D195" s="2"/>
      <c r="E195" s="3"/>
      <c r="G195" s="1"/>
      <c r="H195" s="2"/>
      <c r="I195" s="2"/>
      <c r="J195" s="2"/>
      <c r="K195" s="3"/>
    </row>
    <row r="196" spans="1:11" x14ac:dyDescent="0.2">
      <c r="A196" s="208" t="s">
        <v>12</v>
      </c>
      <c r="B196" s="209"/>
      <c r="C196" s="209"/>
      <c r="D196" s="212" t="str">
        <f>'Score Entry'!B36</f>
        <v>Hutland, Jemima</v>
      </c>
      <c r="E196" s="213"/>
      <c r="G196" s="208" t="s">
        <v>12</v>
      </c>
      <c r="H196" s="209"/>
      <c r="I196" s="209"/>
      <c r="J196" s="212" t="str">
        <f>'Score Entry'!B37</f>
        <v>Corsey, Donald</v>
      </c>
      <c r="K196" s="213"/>
    </row>
    <row r="197" spans="1:11" x14ac:dyDescent="0.2">
      <c r="A197" s="6"/>
      <c r="B197" s="7"/>
      <c r="C197" s="7"/>
      <c r="D197" s="7"/>
      <c r="E197" s="8"/>
      <c r="G197" s="6"/>
      <c r="H197" s="7"/>
      <c r="I197" s="7"/>
      <c r="J197" s="7"/>
      <c r="K197" s="8"/>
    </row>
    <row r="198" spans="1:11" x14ac:dyDescent="0.2">
      <c r="A198" s="6"/>
      <c r="B198" s="7" t="s">
        <v>4</v>
      </c>
      <c r="C198" s="42">
        <v>4</v>
      </c>
      <c r="D198" s="7"/>
      <c r="E198" s="8"/>
      <c r="G198" s="6"/>
      <c r="H198" s="7" t="s">
        <v>4</v>
      </c>
      <c r="I198" s="42">
        <v>4</v>
      </c>
      <c r="J198" s="7"/>
      <c r="K198" s="8"/>
    </row>
    <row r="199" spans="1:11" x14ac:dyDescent="0.2">
      <c r="A199" s="6"/>
      <c r="B199" s="7" t="s">
        <v>0</v>
      </c>
      <c r="C199" s="42">
        <v>4</v>
      </c>
      <c r="D199" s="7"/>
      <c r="E199" s="8"/>
      <c r="G199" s="6"/>
      <c r="H199" s="7" t="s">
        <v>0</v>
      </c>
      <c r="I199" s="42">
        <v>3</v>
      </c>
      <c r="J199" s="7"/>
      <c r="K199" s="8"/>
    </row>
    <row r="200" spans="1:11" x14ac:dyDescent="0.2">
      <c r="A200" s="6"/>
      <c r="B200" s="7" t="s">
        <v>1</v>
      </c>
      <c r="C200" s="42">
        <v>4</v>
      </c>
      <c r="D200" s="9" t="s">
        <v>51</v>
      </c>
      <c r="E200" s="34">
        <f>VLOOKUP(E202,levels,2)</f>
        <v>4</v>
      </c>
      <c r="G200" s="6"/>
      <c r="H200" s="7" t="s">
        <v>1</v>
      </c>
      <c r="I200" s="42">
        <v>4</v>
      </c>
      <c r="J200" s="9" t="s">
        <v>51</v>
      </c>
      <c r="K200" s="34">
        <f>VLOOKUP(K202,levels,2)</f>
        <v>3</v>
      </c>
    </row>
    <row r="201" spans="1:11" x14ac:dyDescent="0.2">
      <c r="A201" s="6"/>
      <c r="B201" s="7" t="s">
        <v>40</v>
      </c>
      <c r="C201" s="42">
        <v>4</v>
      </c>
      <c r="D201" s="9" t="s">
        <v>6</v>
      </c>
      <c r="E201" s="10">
        <f>SUM(C198:C203)</f>
        <v>24</v>
      </c>
      <c r="G201" s="6"/>
      <c r="H201" s="7" t="s">
        <v>40</v>
      </c>
      <c r="I201" s="42">
        <v>4</v>
      </c>
      <c r="J201" s="9" t="s">
        <v>6</v>
      </c>
      <c r="K201" s="10">
        <f>SUM(I198:I203)</f>
        <v>20</v>
      </c>
    </row>
    <row r="202" spans="1:11" x14ac:dyDescent="0.2">
      <c r="A202" s="6"/>
      <c r="B202" s="7" t="s">
        <v>2</v>
      </c>
      <c r="C202" s="42">
        <v>4</v>
      </c>
      <c r="D202" s="7"/>
      <c r="E202" s="11">
        <f>E201/24</f>
        <v>1</v>
      </c>
      <c r="G202" s="6"/>
      <c r="H202" s="7" t="s">
        <v>2</v>
      </c>
      <c r="I202" s="42">
        <v>2</v>
      </c>
      <c r="J202" s="7"/>
      <c r="K202" s="11">
        <f>K201/24</f>
        <v>0.83333333333333337</v>
      </c>
    </row>
    <row r="203" spans="1:11" x14ac:dyDescent="0.2">
      <c r="A203" s="6"/>
      <c r="B203" s="7" t="s">
        <v>3</v>
      </c>
      <c r="C203" s="42">
        <v>4</v>
      </c>
      <c r="D203" s="7"/>
      <c r="E203" s="8"/>
      <c r="G203" s="6"/>
      <c r="H203" s="7" t="s">
        <v>3</v>
      </c>
      <c r="I203" s="42">
        <v>3</v>
      </c>
      <c r="J203" s="7"/>
      <c r="K203" s="8"/>
    </row>
    <row r="204" spans="1:11" x14ac:dyDescent="0.2">
      <c r="A204" s="202" t="s">
        <v>11</v>
      </c>
      <c r="B204" s="203"/>
      <c r="C204" s="203"/>
      <c r="D204" s="203"/>
      <c r="E204" s="204"/>
      <c r="G204" s="202" t="s">
        <v>11</v>
      </c>
      <c r="H204" s="203"/>
      <c r="I204" s="203"/>
      <c r="J204" s="203"/>
      <c r="K204" s="204"/>
    </row>
    <row r="205" spans="1:11" x14ac:dyDescent="0.2">
      <c r="A205" s="202" t="s">
        <v>8</v>
      </c>
      <c r="B205" s="203"/>
      <c r="C205" s="203"/>
      <c r="D205" s="203"/>
      <c r="E205" s="204"/>
      <c r="G205" s="202" t="s">
        <v>8</v>
      </c>
      <c r="H205" s="203"/>
      <c r="I205" s="203"/>
      <c r="J205" s="203"/>
      <c r="K205" s="204"/>
    </row>
    <row r="206" spans="1:11" x14ac:dyDescent="0.2">
      <c r="A206" s="202" t="s">
        <v>9</v>
      </c>
      <c r="B206" s="203"/>
      <c r="C206" s="203"/>
      <c r="D206" s="203"/>
      <c r="E206" s="204"/>
      <c r="G206" s="202" t="s">
        <v>9</v>
      </c>
      <c r="H206" s="203"/>
      <c r="I206" s="203"/>
      <c r="J206" s="203"/>
      <c r="K206" s="204"/>
    </row>
    <row r="207" spans="1:11" ht="12" thickBot="1" x14ac:dyDescent="0.25">
      <c r="A207" s="205" t="s">
        <v>10</v>
      </c>
      <c r="B207" s="206"/>
      <c r="C207" s="206"/>
      <c r="D207" s="206"/>
      <c r="E207" s="207"/>
      <c r="G207" s="205" t="s">
        <v>10</v>
      </c>
      <c r="H207" s="206"/>
      <c r="I207" s="206"/>
      <c r="J207" s="206"/>
      <c r="K207" s="207"/>
    </row>
    <row r="208" spans="1:11" x14ac:dyDescent="0.2">
      <c r="A208" s="1"/>
      <c r="B208" s="2"/>
      <c r="C208" s="2"/>
      <c r="D208" s="2"/>
      <c r="E208" s="3"/>
      <c r="G208" s="1"/>
      <c r="H208" s="2"/>
      <c r="I208" s="2"/>
      <c r="J208" s="2"/>
      <c r="K208" s="3"/>
    </row>
    <row r="209" spans="1:11" x14ac:dyDescent="0.2">
      <c r="A209" s="208" t="s">
        <v>12</v>
      </c>
      <c r="B209" s="209"/>
      <c r="C209" s="209"/>
      <c r="D209" s="212" t="str">
        <f>'Score Entry'!B38</f>
        <v>Brandt, Elijah</v>
      </c>
      <c r="E209" s="213"/>
      <c r="G209" s="208" t="s">
        <v>12</v>
      </c>
      <c r="H209" s="209"/>
      <c r="I209" s="209"/>
      <c r="J209" s="212" t="str">
        <f>'Score Entry'!B39</f>
        <v>Newland, Boyd</v>
      </c>
      <c r="K209" s="213"/>
    </row>
    <row r="210" spans="1:11" x14ac:dyDescent="0.2">
      <c r="A210" s="6"/>
      <c r="B210" s="7"/>
      <c r="C210" s="7"/>
      <c r="D210" s="7"/>
      <c r="E210" s="8"/>
      <c r="G210" s="6"/>
      <c r="H210" s="7"/>
      <c r="I210" s="7"/>
      <c r="J210" s="7"/>
      <c r="K210" s="8"/>
    </row>
    <row r="211" spans="1:11" x14ac:dyDescent="0.2">
      <c r="A211" s="6"/>
      <c r="B211" s="7" t="s">
        <v>4</v>
      </c>
      <c r="C211" s="42">
        <v>1</v>
      </c>
      <c r="D211" s="7"/>
      <c r="E211" s="8"/>
      <c r="G211" s="6"/>
      <c r="H211" s="7" t="s">
        <v>4</v>
      </c>
      <c r="I211" s="42">
        <v>3</v>
      </c>
      <c r="J211" s="7"/>
      <c r="K211" s="8"/>
    </row>
    <row r="212" spans="1:11" x14ac:dyDescent="0.2">
      <c r="A212" s="6"/>
      <c r="B212" s="7" t="s">
        <v>0</v>
      </c>
      <c r="C212" s="42">
        <v>2</v>
      </c>
      <c r="D212" s="7"/>
      <c r="E212" s="8"/>
      <c r="G212" s="6"/>
      <c r="H212" s="7" t="s">
        <v>0</v>
      </c>
      <c r="I212" s="42">
        <v>4</v>
      </c>
      <c r="J212" s="7"/>
      <c r="K212" s="8"/>
    </row>
    <row r="213" spans="1:11" x14ac:dyDescent="0.2">
      <c r="A213" s="6"/>
      <c r="B213" s="7" t="s">
        <v>1</v>
      </c>
      <c r="C213" s="42">
        <v>2</v>
      </c>
      <c r="D213" s="9" t="s">
        <v>51</v>
      </c>
      <c r="E213" s="34">
        <f>VLOOKUP(E215,levels,2)</f>
        <v>1</v>
      </c>
      <c r="G213" s="6"/>
      <c r="H213" s="7" t="s">
        <v>1</v>
      </c>
      <c r="I213" s="42">
        <v>3</v>
      </c>
      <c r="J213" s="9" t="s">
        <v>51</v>
      </c>
      <c r="K213" s="34">
        <f>VLOOKUP(K215,levels,2)</f>
        <v>2</v>
      </c>
    </row>
    <row r="214" spans="1:11" x14ac:dyDescent="0.2">
      <c r="A214" s="6"/>
      <c r="B214" s="7" t="s">
        <v>40</v>
      </c>
      <c r="C214" s="42">
        <v>2</v>
      </c>
      <c r="D214" s="9" t="s">
        <v>6</v>
      </c>
      <c r="E214" s="10">
        <f>SUM(C211:C216)</f>
        <v>14</v>
      </c>
      <c r="G214" s="6"/>
      <c r="H214" s="7" t="s">
        <v>40</v>
      </c>
      <c r="I214" s="42">
        <v>3</v>
      </c>
      <c r="J214" s="9" t="s">
        <v>6</v>
      </c>
      <c r="K214" s="10">
        <f>SUM(I211:I216)</f>
        <v>17</v>
      </c>
    </row>
    <row r="215" spans="1:11" x14ac:dyDescent="0.2">
      <c r="A215" s="6"/>
      <c r="B215" s="7" t="s">
        <v>2</v>
      </c>
      <c r="C215" s="42">
        <v>3</v>
      </c>
      <c r="D215" s="7"/>
      <c r="E215" s="11">
        <f>E214/24</f>
        <v>0.58333333333333337</v>
      </c>
      <c r="G215" s="6"/>
      <c r="H215" s="7" t="s">
        <v>2</v>
      </c>
      <c r="I215" s="42">
        <v>2</v>
      </c>
      <c r="J215" s="7"/>
      <c r="K215" s="11">
        <f>K214/24</f>
        <v>0.70833333333333337</v>
      </c>
    </row>
    <row r="216" spans="1:11" x14ac:dyDescent="0.2">
      <c r="A216" s="6"/>
      <c r="B216" s="7" t="s">
        <v>3</v>
      </c>
      <c r="C216" s="42">
        <v>4</v>
      </c>
      <c r="D216" s="7"/>
      <c r="E216" s="8"/>
      <c r="G216" s="6"/>
      <c r="H216" s="7" t="s">
        <v>3</v>
      </c>
      <c r="I216" s="42">
        <v>2</v>
      </c>
      <c r="J216" s="7"/>
      <c r="K216" s="8"/>
    </row>
    <row r="217" spans="1:11" x14ac:dyDescent="0.2">
      <c r="A217" s="202" t="s">
        <v>11</v>
      </c>
      <c r="B217" s="203"/>
      <c r="C217" s="203"/>
      <c r="D217" s="203"/>
      <c r="E217" s="204"/>
      <c r="G217" s="202" t="s">
        <v>11</v>
      </c>
      <c r="H217" s="203"/>
      <c r="I217" s="203"/>
      <c r="J217" s="203"/>
      <c r="K217" s="204"/>
    </row>
    <row r="218" spans="1:11" x14ac:dyDescent="0.2">
      <c r="A218" s="202" t="s">
        <v>8</v>
      </c>
      <c r="B218" s="203"/>
      <c r="C218" s="203"/>
      <c r="D218" s="203"/>
      <c r="E218" s="204"/>
      <c r="G218" s="202" t="s">
        <v>8</v>
      </c>
      <c r="H218" s="203"/>
      <c r="I218" s="203"/>
      <c r="J218" s="203"/>
      <c r="K218" s="204"/>
    </row>
    <row r="219" spans="1:11" x14ac:dyDescent="0.2">
      <c r="A219" s="202" t="s">
        <v>9</v>
      </c>
      <c r="B219" s="203"/>
      <c r="C219" s="203"/>
      <c r="D219" s="203"/>
      <c r="E219" s="204"/>
      <c r="G219" s="202" t="s">
        <v>9</v>
      </c>
      <c r="H219" s="203"/>
      <c r="I219" s="203"/>
      <c r="J219" s="203"/>
      <c r="K219" s="204"/>
    </row>
    <row r="220" spans="1:11" ht="12" thickBot="1" x14ac:dyDescent="0.25">
      <c r="A220" s="205" t="s">
        <v>10</v>
      </c>
      <c r="B220" s="206"/>
      <c r="C220" s="206"/>
      <c r="D220" s="206"/>
      <c r="E220" s="207"/>
      <c r="G220" s="205" t="s">
        <v>10</v>
      </c>
      <c r="H220" s="206"/>
      <c r="I220" s="206"/>
      <c r="J220" s="206"/>
      <c r="K220" s="207"/>
    </row>
    <row r="221" spans="1:11" ht="53.25" customHeight="1" thickBot="1" x14ac:dyDescent="0.25"/>
    <row r="222" spans="1:11" x14ac:dyDescent="0.2">
      <c r="A222" s="1"/>
      <c r="B222" s="2"/>
      <c r="C222" s="2"/>
      <c r="D222" s="2"/>
      <c r="E222" s="3"/>
      <c r="G222" s="1"/>
      <c r="H222" s="2"/>
      <c r="I222" s="2"/>
      <c r="J222" s="2"/>
      <c r="K222" s="3"/>
    </row>
    <row r="223" spans="1:11" x14ac:dyDescent="0.2">
      <c r="A223" s="208" t="s">
        <v>12</v>
      </c>
      <c r="B223" s="209"/>
      <c r="C223" s="209"/>
      <c r="D223" s="212">
        <f>'Score Entry'!B40</f>
        <v>0</v>
      </c>
      <c r="E223" s="213"/>
      <c r="G223" s="208" t="s">
        <v>12</v>
      </c>
      <c r="H223" s="209"/>
      <c r="I223" s="209"/>
      <c r="J223" s="212">
        <f>'Score Entry'!B41</f>
        <v>0</v>
      </c>
      <c r="K223" s="213"/>
    </row>
    <row r="224" spans="1:11" x14ac:dyDescent="0.2">
      <c r="A224" s="6"/>
      <c r="B224" s="7"/>
      <c r="C224" s="7"/>
      <c r="D224" s="7"/>
      <c r="E224" s="8"/>
      <c r="G224" s="6"/>
      <c r="H224" s="7"/>
      <c r="I224" s="7"/>
      <c r="J224" s="7"/>
      <c r="K224" s="8"/>
    </row>
    <row r="225" spans="1:11" x14ac:dyDescent="0.2">
      <c r="A225" s="6"/>
      <c r="B225" s="7" t="s">
        <v>4</v>
      </c>
      <c r="C225" s="42"/>
      <c r="D225" s="7"/>
      <c r="E225" s="8"/>
      <c r="G225" s="6"/>
      <c r="H225" s="44" t="s">
        <v>4</v>
      </c>
      <c r="I225" s="42"/>
      <c r="J225" s="7"/>
      <c r="K225" s="8"/>
    </row>
    <row r="226" spans="1:11" x14ac:dyDescent="0.2">
      <c r="A226" s="6"/>
      <c r="B226" s="7" t="s">
        <v>0</v>
      </c>
      <c r="C226" s="42"/>
      <c r="D226" s="7"/>
      <c r="E226" s="8"/>
      <c r="G226" s="6"/>
      <c r="H226" s="44" t="s">
        <v>0</v>
      </c>
      <c r="I226" s="42"/>
      <c r="J226" s="7"/>
      <c r="K226" s="8"/>
    </row>
    <row r="227" spans="1:11" x14ac:dyDescent="0.2">
      <c r="A227" s="6"/>
      <c r="B227" s="7" t="s">
        <v>1</v>
      </c>
      <c r="C227" s="42"/>
      <c r="D227" s="9" t="s">
        <v>51</v>
      </c>
      <c r="E227" s="34" t="e">
        <f>VLOOKUP(E229,levels,2)</f>
        <v>#N/A</v>
      </c>
      <c r="G227" s="6"/>
      <c r="H227" s="44" t="s">
        <v>1</v>
      </c>
      <c r="I227" s="42"/>
      <c r="J227" s="9" t="s">
        <v>51</v>
      </c>
      <c r="K227" s="34" t="e">
        <f>VLOOKUP(K229,levels,2)</f>
        <v>#N/A</v>
      </c>
    </row>
    <row r="228" spans="1:11" x14ac:dyDescent="0.2">
      <c r="A228" s="6"/>
      <c r="B228" s="7" t="s">
        <v>40</v>
      </c>
      <c r="C228" s="42"/>
      <c r="D228" s="9" t="s">
        <v>6</v>
      </c>
      <c r="E228" s="10">
        <f>SUM(C225:C230)</f>
        <v>0</v>
      </c>
      <c r="G228" s="6"/>
      <c r="H228" s="7" t="s">
        <v>40</v>
      </c>
      <c r="I228" s="42"/>
      <c r="J228" s="9" t="s">
        <v>6</v>
      </c>
      <c r="K228" s="10">
        <f>SUM(I225:I230)</f>
        <v>0</v>
      </c>
    </row>
    <row r="229" spans="1:11" x14ac:dyDescent="0.2">
      <c r="A229" s="6"/>
      <c r="B229" s="7" t="s">
        <v>2</v>
      </c>
      <c r="C229" s="42"/>
      <c r="D229" s="7"/>
      <c r="E229" s="11">
        <f>E228/24</f>
        <v>0</v>
      </c>
      <c r="G229" s="6"/>
      <c r="H229" s="44" t="s">
        <v>2</v>
      </c>
      <c r="I229" s="42"/>
      <c r="J229" s="7"/>
      <c r="K229" s="11">
        <f>K228/24</f>
        <v>0</v>
      </c>
    </row>
    <row r="230" spans="1:11" x14ac:dyDescent="0.2">
      <c r="A230" s="6"/>
      <c r="B230" s="7" t="s">
        <v>3</v>
      </c>
      <c r="C230" s="42"/>
      <c r="D230" s="7"/>
      <c r="E230" s="8"/>
      <c r="G230" s="6"/>
      <c r="H230" s="44" t="s">
        <v>3</v>
      </c>
      <c r="I230" s="42"/>
      <c r="J230" s="7"/>
      <c r="K230" s="8"/>
    </row>
    <row r="231" spans="1:11" x14ac:dyDescent="0.2">
      <c r="A231" s="202" t="s">
        <v>11</v>
      </c>
      <c r="B231" s="203"/>
      <c r="C231" s="203"/>
      <c r="D231" s="203"/>
      <c r="E231" s="204"/>
      <c r="G231" s="202" t="s">
        <v>11</v>
      </c>
      <c r="H231" s="203"/>
      <c r="I231" s="203"/>
      <c r="J231" s="203"/>
      <c r="K231" s="204"/>
    </row>
    <row r="232" spans="1:11" x14ac:dyDescent="0.2">
      <c r="A232" s="202" t="s">
        <v>8</v>
      </c>
      <c r="B232" s="203"/>
      <c r="C232" s="203"/>
      <c r="D232" s="203"/>
      <c r="E232" s="204"/>
      <c r="G232" s="202" t="s">
        <v>8</v>
      </c>
      <c r="H232" s="203"/>
      <c r="I232" s="203"/>
      <c r="J232" s="203"/>
      <c r="K232" s="204"/>
    </row>
    <row r="233" spans="1:11" x14ac:dyDescent="0.2">
      <c r="A233" s="202" t="s">
        <v>9</v>
      </c>
      <c r="B233" s="203"/>
      <c r="C233" s="203"/>
      <c r="D233" s="203"/>
      <c r="E233" s="204"/>
      <c r="G233" s="202" t="s">
        <v>9</v>
      </c>
      <c r="H233" s="203"/>
      <c r="I233" s="203"/>
      <c r="J233" s="203"/>
      <c r="K233" s="204"/>
    </row>
    <row r="234" spans="1:11" ht="12" thickBot="1" x14ac:dyDescent="0.25">
      <c r="A234" s="205" t="s">
        <v>10</v>
      </c>
      <c r="B234" s="206"/>
      <c r="C234" s="206"/>
      <c r="D234" s="206"/>
      <c r="E234" s="207"/>
      <c r="G234" s="205" t="s">
        <v>10</v>
      </c>
      <c r="H234" s="206"/>
      <c r="I234" s="206"/>
      <c r="J234" s="206"/>
      <c r="K234" s="207"/>
    </row>
    <row r="235" spans="1:11" ht="12" thickBot="1" x14ac:dyDescent="0.25"/>
    <row r="236" spans="1:11" x14ac:dyDescent="0.2">
      <c r="A236" s="1"/>
      <c r="B236" s="2"/>
      <c r="C236" s="2"/>
      <c r="D236" s="2"/>
      <c r="E236" s="3"/>
      <c r="G236" s="1"/>
      <c r="H236" s="2"/>
      <c r="I236" s="2"/>
      <c r="J236" s="2"/>
      <c r="K236" s="3"/>
    </row>
    <row r="237" spans="1:11" x14ac:dyDescent="0.2">
      <c r="A237" s="208" t="s">
        <v>12</v>
      </c>
      <c r="B237" s="209"/>
      <c r="C237" s="209"/>
      <c r="D237" s="212">
        <f>'Score Entry'!B42</f>
        <v>0</v>
      </c>
      <c r="E237" s="213"/>
      <c r="G237" s="208" t="s">
        <v>12</v>
      </c>
      <c r="H237" s="209"/>
      <c r="I237" s="209"/>
      <c r="J237" s="212">
        <f>'Score Entry'!B43</f>
        <v>0</v>
      </c>
      <c r="K237" s="213"/>
    </row>
    <row r="238" spans="1:11" x14ac:dyDescent="0.2">
      <c r="A238" s="6"/>
      <c r="B238" s="7"/>
      <c r="C238" s="7"/>
      <c r="D238" s="7"/>
      <c r="E238" s="8"/>
      <c r="G238" s="6"/>
      <c r="H238" s="7"/>
      <c r="I238" s="7"/>
      <c r="J238" s="7"/>
      <c r="K238" s="8"/>
    </row>
    <row r="239" spans="1:11" x14ac:dyDescent="0.2">
      <c r="A239" s="6"/>
      <c r="B239" s="7" t="s">
        <v>4</v>
      </c>
      <c r="C239" s="42"/>
      <c r="D239" s="7"/>
      <c r="E239" s="8"/>
      <c r="G239" s="6"/>
      <c r="H239" s="7" t="s">
        <v>4</v>
      </c>
      <c r="I239" s="42"/>
      <c r="J239" s="7"/>
      <c r="K239" s="8"/>
    </row>
    <row r="240" spans="1:11" x14ac:dyDescent="0.2">
      <c r="A240" s="6"/>
      <c r="B240" s="7" t="s">
        <v>0</v>
      </c>
      <c r="C240" s="42"/>
      <c r="D240" s="7"/>
      <c r="E240" s="8"/>
      <c r="G240" s="6"/>
      <c r="H240" s="7" t="s">
        <v>0</v>
      </c>
      <c r="I240" s="42"/>
      <c r="J240" s="7"/>
      <c r="K240" s="8"/>
    </row>
    <row r="241" spans="1:11" x14ac:dyDescent="0.2">
      <c r="A241" s="6"/>
      <c r="B241" s="7" t="s">
        <v>1</v>
      </c>
      <c r="C241" s="42"/>
      <c r="D241" s="9" t="s">
        <v>51</v>
      </c>
      <c r="E241" s="34" t="e">
        <f>VLOOKUP(E243,levels,2)</f>
        <v>#N/A</v>
      </c>
      <c r="G241" s="6"/>
      <c r="H241" s="7" t="s">
        <v>1</v>
      </c>
      <c r="I241" s="42"/>
      <c r="J241" s="9" t="s">
        <v>51</v>
      </c>
      <c r="K241" s="34" t="e">
        <f>VLOOKUP(K243,levels,2)</f>
        <v>#N/A</v>
      </c>
    </row>
    <row r="242" spans="1:11" x14ac:dyDescent="0.2">
      <c r="A242" s="6"/>
      <c r="B242" s="7" t="s">
        <v>40</v>
      </c>
      <c r="C242" s="42"/>
      <c r="D242" s="9" t="s">
        <v>6</v>
      </c>
      <c r="E242" s="10">
        <f>SUM(C239:C244)</f>
        <v>0</v>
      </c>
      <c r="G242" s="6"/>
      <c r="H242" s="7" t="s">
        <v>40</v>
      </c>
      <c r="I242" s="42"/>
      <c r="J242" s="9" t="s">
        <v>6</v>
      </c>
      <c r="K242" s="10">
        <f>SUM(I239:I244)</f>
        <v>0</v>
      </c>
    </row>
    <row r="243" spans="1:11" x14ac:dyDescent="0.2">
      <c r="A243" s="6"/>
      <c r="B243" s="7" t="s">
        <v>2</v>
      </c>
      <c r="C243" s="42"/>
      <c r="D243" s="7"/>
      <c r="E243" s="11">
        <f>E242/24</f>
        <v>0</v>
      </c>
      <c r="G243" s="6"/>
      <c r="H243" s="7" t="s">
        <v>2</v>
      </c>
      <c r="I243" s="42"/>
      <c r="J243" s="7"/>
      <c r="K243" s="11">
        <f>K242/24</f>
        <v>0</v>
      </c>
    </row>
    <row r="244" spans="1:11" x14ac:dyDescent="0.2">
      <c r="A244" s="6"/>
      <c r="B244" s="7" t="s">
        <v>3</v>
      </c>
      <c r="C244" s="42"/>
      <c r="D244" s="7"/>
      <c r="E244" s="8"/>
      <c r="G244" s="6"/>
      <c r="H244" s="7" t="s">
        <v>3</v>
      </c>
      <c r="I244" s="42"/>
      <c r="J244" s="7"/>
      <c r="K244" s="8"/>
    </row>
    <row r="245" spans="1:11" x14ac:dyDescent="0.2">
      <c r="A245" s="202" t="s">
        <v>11</v>
      </c>
      <c r="B245" s="203"/>
      <c r="C245" s="203"/>
      <c r="D245" s="203"/>
      <c r="E245" s="204"/>
      <c r="G245" s="202" t="s">
        <v>11</v>
      </c>
      <c r="H245" s="203"/>
      <c r="I245" s="203"/>
      <c r="J245" s="203"/>
      <c r="K245" s="204"/>
    </row>
    <row r="246" spans="1:11" x14ac:dyDescent="0.2">
      <c r="A246" s="202" t="s">
        <v>8</v>
      </c>
      <c r="B246" s="203"/>
      <c r="C246" s="203"/>
      <c r="D246" s="203"/>
      <c r="E246" s="204"/>
      <c r="G246" s="202" t="s">
        <v>8</v>
      </c>
      <c r="H246" s="203"/>
      <c r="I246" s="203"/>
      <c r="J246" s="203"/>
      <c r="K246" s="204"/>
    </row>
    <row r="247" spans="1:11" x14ac:dyDescent="0.2">
      <c r="A247" s="202" t="s">
        <v>9</v>
      </c>
      <c r="B247" s="203"/>
      <c r="C247" s="203"/>
      <c r="D247" s="203"/>
      <c r="E247" s="204"/>
      <c r="G247" s="202" t="s">
        <v>9</v>
      </c>
      <c r="H247" s="203"/>
      <c r="I247" s="203"/>
      <c r="J247" s="203"/>
      <c r="K247" s="204"/>
    </row>
    <row r="248" spans="1:11" ht="12" thickBot="1" x14ac:dyDescent="0.25">
      <c r="A248" s="205" t="s">
        <v>10</v>
      </c>
      <c r="B248" s="206"/>
      <c r="C248" s="206"/>
      <c r="D248" s="206"/>
      <c r="E248" s="207"/>
      <c r="G248" s="205" t="s">
        <v>10</v>
      </c>
      <c r="H248" s="206"/>
      <c r="I248" s="206"/>
      <c r="J248" s="206"/>
      <c r="K248" s="207"/>
    </row>
    <row r="255" spans="1:11" x14ac:dyDescent="0.2">
      <c r="A255" s="5"/>
      <c r="B255" s="5"/>
      <c r="C255" s="5"/>
      <c r="D255" s="5"/>
      <c r="E255" s="5"/>
      <c r="F255" s="5"/>
      <c r="G255" s="5"/>
      <c r="H255" s="5"/>
      <c r="I255" s="5"/>
      <c r="J255" s="5"/>
      <c r="K255" s="5"/>
    </row>
    <row r="256" spans="1:11" x14ac:dyDescent="0.2">
      <c r="A256" s="5"/>
      <c r="B256" s="5"/>
      <c r="C256" s="5"/>
      <c r="D256" s="5"/>
      <c r="E256" s="5"/>
      <c r="F256" s="5"/>
      <c r="G256" s="5"/>
      <c r="H256" s="5"/>
      <c r="I256" s="5"/>
      <c r="J256" s="5"/>
      <c r="K256" s="5"/>
    </row>
    <row r="257" spans="1:11" x14ac:dyDescent="0.2">
      <c r="A257" s="5"/>
      <c r="B257" s="5"/>
      <c r="C257" s="5"/>
      <c r="D257" s="5"/>
      <c r="E257" s="5"/>
      <c r="F257" s="5"/>
      <c r="G257" s="5"/>
      <c r="H257" s="5"/>
      <c r="I257" s="5"/>
      <c r="J257" s="5"/>
      <c r="K257" s="5"/>
    </row>
    <row r="258" spans="1:11" x14ac:dyDescent="0.2">
      <c r="A258" s="5"/>
      <c r="B258" s="5"/>
      <c r="C258" s="5"/>
      <c r="D258" s="5"/>
      <c r="E258" s="5"/>
      <c r="F258" s="5"/>
      <c r="G258" s="5"/>
      <c r="H258" s="5"/>
      <c r="I258" s="5"/>
      <c r="J258" s="5"/>
      <c r="K258" s="5"/>
    </row>
    <row r="259" spans="1:11" x14ac:dyDescent="0.2">
      <c r="A259" s="5"/>
      <c r="B259" s="5"/>
      <c r="C259" s="5"/>
      <c r="D259" s="5"/>
      <c r="E259" s="5"/>
      <c r="F259" s="5"/>
      <c r="G259" s="5"/>
      <c r="H259" s="5"/>
      <c r="I259" s="5"/>
      <c r="J259" s="5"/>
      <c r="K259" s="5"/>
    </row>
    <row r="260" spans="1:11" x14ac:dyDescent="0.2">
      <c r="A260" s="5"/>
      <c r="B260" s="5"/>
      <c r="C260" s="5"/>
      <c r="D260" s="5"/>
      <c r="E260" s="5"/>
      <c r="F260" s="5"/>
      <c r="G260" s="5"/>
      <c r="H260" s="5"/>
      <c r="I260" s="5"/>
      <c r="J260" s="5"/>
      <c r="K260" s="5"/>
    </row>
    <row r="261" spans="1:11" x14ac:dyDescent="0.2">
      <c r="A261" s="5"/>
      <c r="B261" s="5"/>
      <c r="C261" s="5"/>
      <c r="D261" s="5"/>
      <c r="E261" s="5"/>
      <c r="F261" s="5"/>
      <c r="G261" s="5"/>
      <c r="H261" s="5"/>
      <c r="I261" s="5"/>
      <c r="J261" s="5"/>
      <c r="K261" s="5"/>
    </row>
    <row r="262" spans="1:11" x14ac:dyDescent="0.2">
      <c r="A262" s="5"/>
      <c r="B262" s="5"/>
      <c r="C262" s="5"/>
      <c r="D262" s="5"/>
      <c r="E262" s="5"/>
      <c r="F262" s="5"/>
      <c r="G262" s="5"/>
      <c r="H262" s="5"/>
      <c r="I262" s="5"/>
      <c r="J262" s="5"/>
      <c r="K262" s="5"/>
    </row>
    <row r="263" spans="1:11" x14ac:dyDescent="0.2">
      <c r="A263" s="5"/>
      <c r="B263" s="5"/>
      <c r="C263" s="5"/>
      <c r="D263" s="5"/>
      <c r="E263" s="5"/>
      <c r="F263" s="5"/>
      <c r="G263" s="5"/>
      <c r="H263" s="5"/>
      <c r="I263" s="5"/>
      <c r="J263" s="5"/>
      <c r="K263" s="5"/>
    </row>
    <row r="264" spans="1:11" x14ac:dyDescent="0.2">
      <c r="A264" s="5"/>
      <c r="B264" s="5"/>
      <c r="C264" s="5"/>
      <c r="D264" s="5"/>
      <c r="E264" s="5"/>
      <c r="F264" s="5"/>
      <c r="G264" s="5"/>
      <c r="H264" s="5"/>
      <c r="I264" s="5"/>
      <c r="J264" s="5"/>
      <c r="K264" s="5"/>
    </row>
    <row r="265" spans="1:11" x14ac:dyDescent="0.2">
      <c r="A265" s="5"/>
      <c r="B265" s="5"/>
      <c r="C265" s="5"/>
      <c r="D265" s="5"/>
      <c r="E265" s="5"/>
      <c r="F265" s="5"/>
      <c r="G265" s="5"/>
      <c r="H265" s="5"/>
      <c r="I265" s="5"/>
      <c r="J265" s="5"/>
      <c r="K265" s="5"/>
    </row>
    <row r="266" spans="1:11" x14ac:dyDescent="0.2">
      <c r="A266" s="5"/>
      <c r="B266" s="5"/>
      <c r="C266" s="5"/>
      <c r="D266" s="5"/>
      <c r="E266" s="5"/>
      <c r="F266" s="5"/>
      <c r="G266" s="5"/>
      <c r="H266" s="5"/>
      <c r="I266" s="5"/>
      <c r="J266" s="5"/>
      <c r="K266" s="5"/>
    </row>
  </sheetData>
  <mergeCells count="216">
    <mergeCell ref="A247:E247"/>
    <mergeCell ref="G247:K247"/>
    <mergeCell ref="A178:E178"/>
    <mergeCell ref="G178:K178"/>
    <mergeCell ref="A179:E179"/>
    <mergeCell ref="G179:K179"/>
    <mergeCell ref="A182:C182"/>
    <mergeCell ref="D182:E182"/>
    <mergeCell ref="G182:I182"/>
    <mergeCell ref="J182:K182"/>
    <mergeCell ref="A193:E193"/>
    <mergeCell ref="G193:K193"/>
    <mergeCell ref="A190:E190"/>
    <mergeCell ref="G190:K190"/>
    <mergeCell ref="A218:E218"/>
    <mergeCell ref="A219:E219"/>
    <mergeCell ref="G209:I209"/>
    <mergeCell ref="J209:K209"/>
    <mergeCell ref="G218:K218"/>
    <mergeCell ref="G219:K219"/>
    <mergeCell ref="G204:K204"/>
    <mergeCell ref="G205:K205"/>
    <mergeCell ref="G206:K206"/>
    <mergeCell ref="G207:K207"/>
    <mergeCell ref="A151:E151"/>
    <mergeCell ref="G151:K151"/>
    <mergeCell ref="A154:C154"/>
    <mergeCell ref="D154:E154"/>
    <mergeCell ref="G154:I154"/>
    <mergeCell ref="J154:K154"/>
    <mergeCell ref="A163:E163"/>
    <mergeCell ref="G163:K163"/>
    <mergeCell ref="A164:E164"/>
    <mergeCell ref="G164:K164"/>
    <mergeCell ref="G140:I140"/>
    <mergeCell ref="J140:K140"/>
    <mergeCell ref="A148:E148"/>
    <mergeCell ref="G148:K148"/>
    <mergeCell ref="A149:E149"/>
    <mergeCell ref="G149:K149"/>
    <mergeCell ref="A150:E150"/>
    <mergeCell ref="G150:K150"/>
    <mergeCell ref="A136:E136"/>
    <mergeCell ref="G136:K136"/>
    <mergeCell ref="A137:E137"/>
    <mergeCell ref="G137:K137"/>
    <mergeCell ref="A138:E138"/>
    <mergeCell ref="G138:K138"/>
    <mergeCell ref="A140:C140"/>
    <mergeCell ref="D140:E140"/>
    <mergeCell ref="A95:E95"/>
    <mergeCell ref="G95:K95"/>
    <mergeCell ref="A113:C113"/>
    <mergeCell ref="D113:E113"/>
    <mergeCell ref="G113:I113"/>
    <mergeCell ref="J113:K113"/>
    <mergeCell ref="A121:E121"/>
    <mergeCell ref="G121:K121"/>
    <mergeCell ref="A122:E122"/>
    <mergeCell ref="G122:K122"/>
    <mergeCell ref="A96:E96"/>
    <mergeCell ref="G96:K96"/>
    <mergeCell ref="A99:C99"/>
    <mergeCell ref="D99:E99"/>
    <mergeCell ref="G99:I99"/>
    <mergeCell ref="J99:K99"/>
    <mergeCell ref="G71:I71"/>
    <mergeCell ref="J71:K71"/>
    <mergeCell ref="A85:C85"/>
    <mergeCell ref="D85:E85"/>
    <mergeCell ref="G85:I85"/>
    <mergeCell ref="J85:K85"/>
    <mergeCell ref="A93:E93"/>
    <mergeCell ref="G93:K93"/>
    <mergeCell ref="A94:E94"/>
    <mergeCell ref="G94:K94"/>
    <mergeCell ref="A79:E79"/>
    <mergeCell ref="G79:K79"/>
    <mergeCell ref="A80:E80"/>
    <mergeCell ref="G80:K80"/>
    <mergeCell ref="A81:E81"/>
    <mergeCell ref="G81:K81"/>
    <mergeCell ref="A82:E82"/>
    <mergeCell ref="G82:K82"/>
    <mergeCell ref="A53:E53"/>
    <mergeCell ref="G53:K53"/>
    <mergeCell ref="A67:E67"/>
    <mergeCell ref="G67:K67"/>
    <mergeCell ref="A54:E54"/>
    <mergeCell ref="G54:K54"/>
    <mergeCell ref="A55:E55"/>
    <mergeCell ref="G55:K55"/>
    <mergeCell ref="A58:C58"/>
    <mergeCell ref="D58:E58"/>
    <mergeCell ref="G58:I58"/>
    <mergeCell ref="J58:K58"/>
    <mergeCell ref="A66:E66"/>
    <mergeCell ref="G66:K66"/>
    <mergeCell ref="A248:E248"/>
    <mergeCell ref="G248:K248"/>
    <mergeCell ref="G233:K233"/>
    <mergeCell ref="G234:K234"/>
    <mergeCell ref="A233:E233"/>
    <mergeCell ref="A234:E234"/>
    <mergeCell ref="A220:E220"/>
    <mergeCell ref="G220:K220"/>
    <mergeCell ref="A223:C223"/>
    <mergeCell ref="D223:E223"/>
    <mergeCell ref="G223:I223"/>
    <mergeCell ref="J223:K223"/>
    <mergeCell ref="A231:E231"/>
    <mergeCell ref="G231:K231"/>
    <mergeCell ref="A232:E232"/>
    <mergeCell ref="G232:K232"/>
    <mergeCell ref="A237:C237"/>
    <mergeCell ref="D237:E237"/>
    <mergeCell ref="G237:I237"/>
    <mergeCell ref="J237:K237"/>
    <mergeCell ref="A245:E245"/>
    <mergeCell ref="G245:K245"/>
    <mergeCell ref="A246:E246"/>
    <mergeCell ref="G246:K246"/>
    <mergeCell ref="A204:E204"/>
    <mergeCell ref="A205:E205"/>
    <mergeCell ref="A196:C196"/>
    <mergeCell ref="D196:E196"/>
    <mergeCell ref="G196:I196"/>
    <mergeCell ref="J196:K196"/>
    <mergeCell ref="A217:E217"/>
    <mergeCell ref="G217:K217"/>
    <mergeCell ref="A191:E191"/>
    <mergeCell ref="A192:E192"/>
    <mergeCell ref="A206:E206"/>
    <mergeCell ref="A207:E207"/>
    <mergeCell ref="G191:K191"/>
    <mergeCell ref="G192:K192"/>
    <mergeCell ref="A209:C209"/>
    <mergeCell ref="D209:E209"/>
    <mergeCell ref="G176:K176"/>
    <mergeCell ref="G177:K177"/>
    <mergeCell ref="A162:E162"/>
    <mergeCell ref="A176:E176"/>
    <mergeCell ref="A177:E177"/>
    <mergeCell ref="G162:K162"/>
    <mergeCell ref="A168:C168"/>
    <mergeCell ref="D168:E168"/>
    <mergeCell ref="G168:I168"/>
    <mergeCell ref="J168:K168"/>
    <mergeCell ref="A165:E165"/>
    <mergeCell ref="G165:K165"/>
    <mergeCell ref="A135:E135"/>
    <mergeCell ref="G135:K135"/>
    <mergeCell ref="A107:E107"/>
    <mergeCell ref="G107:K107"/>
    <mergeCell ref="A108:E108"/>
    <mergeCell ref="G108:K108"/>
    <mergeCell ref="A109:E109"/>
    <mergeCell ref="G109:K109"/>
    <mergeCell ref="A110:E110"/>
    <mergeCell ref="G110:K110"/>
    <mergeCell ref="A123:E123"/>
    <mergeCell ref="G123:K123"/>
    <mergeCell ref="A124:E124"/>
    <mergeCell ref="G124:K124"/>
    <mergeCell ref="A127:C127"/>
    <mergeCell ref="D127:E127"/>
    <mergeCell ref="G127:I127"/>
    <mergeCell ref="J127:K127"/>
    <mergeCell ref="A68:E68"/>
    <mergeCell ref="G68:K68"/>
    <mergeCell ref="A69:E69"/>
    <mergeCell ref="G69:K69"/>
    <mergeCell ref="A71:C71"/>
    <mergeCell ref="D71:E71"/>
    <mergeCell ref="G41:K41"/>
    <mergeCell ref="A41:E41"/>
    <mergeCell ref="A30:C30"/>
    <mergeCell ref="D30:E30"/>
    <mergeCell ref="G30:I30"/>
    <mergeCell ref="J30:K30"/>
    <mergeCell ref="A38:E38"/>
    <mergeCell ref="G38:K38"/>
    <mergeCell ref="A39:E39"/>
    <mergeCell ref="G39:K39"/>
    <mergeCell ref="A40:E40"/>
    <mergeCell ref="G40:K40"/>
    <mergeCell ref="A44:C44"/>
    <mergeCell ref="D44:E44"/>
    <mergeCell ref="G44:I44"/>
    <mergeCell ref="J44:K44"/>
    <mergeCell ref="A52:E52"/>
    <mergeCell ref="G52:K52"/>
    <mergeCell ref="A2:C2"/>
    <mergeCell ref="G26:K26"/>
    <mergeCell ref="G27:K27"/>
    <mergeCell ref="D2:E2"/>
    <mergeCell ref="A11:E11"/>
    <mergeCell ref="A12:E12"/>
    <mergeCell ref="G13:K13"/>
    <mergeCell ref="G2:I2"/>
    <mergeCell ref="J2:K2"/>
    <mergeCell ref="G11:K11"/>
    <mergeCell ref="G12:K12"/>
    <mergeCell ref="A26:E26"/>
    <mergeCell ref="A27:E27"/>
    <mergeCell ref="A13:E13"/>
    <mergeCell ref="A10:E10"/>
    <mergeCell ref="G10:K10"/>
    <mergeCell ref="A16:C16"/>
    <mergeCell ref="D16:E16"/>
    <mergeCell ref="G16:I16"/>
    <mergeCell ref="J16:K16"/>
    <mergeCell ref="A24:E24"/>
    <mergeCell ref="G24:K24"/>
    <mergeCell ref="A25:E25"/>
    <mergeCell ref="G25:K25"/>
  </mergeCells>
  <phoneticPr fontId="7" type="noConversion"/>
  <pageMargins left="0.5" right="0.5" top="1" bottom="1" header="0.5" footer="0.5"/>
  <pageSetup orientation="portrait" r:id="rId1"/>
  <headerFooter alignWithMargins="0">
    <oddHeader>&amp;CTest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K268"/>
  <sheetViews>
    <sheetView topLeftCell="A185" zoomScaleNormal="100" workbookViewId="0">
      <selection activeCell="E133" sqref="E133"/>
    </sheetView>
  </sheetViews>
  <sheetFormatPr defaultColWidth="9.140625" defaultRowHeight="11.25" x14ac:dyDescent="0.2"/>
  <cols>
    <col min="1" max="1" width="9.140625" style="4" customWidth="1"/>
    <col min="2" max="2" width="17.7109375" style="4" customWidth="1"/>
    <col min="3" max="3" width="4.7109375" style="4" customWidth="1"/>
    <col min="4" max="4" width="6.42578125" style="4" customWidth="1"/>
    <col min="5" max="5" width="7.140625" style="4" customWidth="1"/>
    <col min="6" max="6" width="6.5703125" style="4" customWidth="1"/>
    <col min="7" max="7" width="9.140625" style="4"/>
    <col min="8" max="8" width="17.5703125" style="4" customWidth="1"/>
    <col min="9" max="9" width="4.5703125" style="4" customWidth="1"/>
    <col min="10" max="10" width="6.42578125" style="4" bestFit="1" customWidth="1"/>
    <col min="11" max="11" width="7" style="4" customWidth="1"/>
    <col min="12" max="16384" width="9.140625" style="5"/>
  </cols>
  <sheetData>
    <row r="1" spans="1:11" x14ac:dyDescent="0.2">
      <c r="A1" s="1"/>
      <c r="B1" s="2"/>
      <c r="C1" s="2"/>
      <c r="D1" s="2"/>
      <c r="E1" s="3"/>
      <c r="G1" s="1"/>
      <c r="H1" s="2"/>
      <c r="I1" s="2"/>
      <c r="J1" s="2"/>
      <c r="K1" s="3"/>
    </row>
    <row r="2" spans="1:11" x14ac:dyDescent="0.2">
      <c r="A2" s="208" t="s">
        <v>14</v>
      </c>
      <c r="B2" s="209"/>
      <c r="C2" s="209"/>
      <c r="D2" s="214" t="str">
        <f>'Score Entry'!B8</f>
        <v>Harris, Joanna</v>
      </c>
      <c r="E2" s="215"/>
      <c r="G2" s="208" t="s">
        <v>14</v>
      </c>
      <c r="H2" s="209"/>
      <c r="I2" s="209"/>
      <c r="J2" s="214" t="str">
        <f>'Score Entry'!B9</f>
        <v>Smith, Grayson</v>
      </c>
      <c r="K2" s="215"/>
    </row>
    <row r="3" spans="1:11" x14ac:dyDescent="0.2">
      <c r="A3" s="6"/>
      <c r="B3" s="7"/>
      <c r="C3" s="7"/>
      <c r="D3" s="7"/>
      <c r="E3" s="8"/>
      <c r="G3" s="6"/>
      <c r="H3" s="7"/>
      <c r="I3" s="7"/>
      <c r="J3" s="7"/>
      <c r="K3" s="8"/>
    </row>
    <row r="4" spans="1:11" x14ac:dyDescent="0.2">
      <c r="A4" s="6"/>
      <c r="B4" s="7" t="s">
        <v>4</v>
      </c>
      <c r="C4" s="16">
        <v>4</v>
      </c>
      <c r="D4" s="7"/>
      <c r="E4" s="8"/>
      <c r="G4" s="6"/>
      <c r="H4" s="7" t="s">
        <v>4</v>
      </c>
      <c r="I4" s="16">
        <v>4</v>
      </c>
      <c r="J4" s="7">
        <v>4</v>
      </c>
      <c r="K4" s="8"/>
    </row>
    <row r="5" spans="1:11" x14ac:dyDescent="0.2">
      <c r="A5" s="6"/>
      <c r="B5" s="7" t="s">
        <v>0</v>
      </c>
      <c r="C5" s="16">
        <v>3</v>
      </c>
      <c r="D5" s="7"/>
      <c r="E5" s="8"/>
      <c r="G5" s="6"/>
      <c r="H5" s="7" t="s">
        <v>0</v>
      </c>
      <c r="I5" s="16">
        <v>4</v>
      </c>
      <c r="J5" s="7"/>
      <c r="K5" s="8"/>
    </row>
    <row r="6" spans="1:11" x14ac:dyDescent="0.2">
      <c r="A6" s="6"/>
      <c r="B6" s="7" t="s">
        <v>1</v>
      </c>
      <c r="C6" s="16">
        <v>4</v>
      </c>
      <c r="D6" s="9" t="s">
        <v>51</v>
      </c>
      <c r="E6" s="34">
        <f>VLOOKUP(E8,levels,2)</f>
        <v>4</v>
      </c>
      <c r="G6" s="6"/>
      <c r="H6" s="7" t="s">
        <v>1</v>
      </c>
      <c r="I6" s="16">
        <v>4</v>
      </c>
      <c r="J6" s="9" t="s">
        <v>51</v>
      </c>
      <c r="K6" s="34">
        <f>VLOOKUP(K8,levels,2)</f>
        <v>4</v>
      </c>
    </row>
    <row r="7" spans="1:11" x14ac:dyDescent="0.2">
      <c r="A7" s="6"/>
      <c r="B7" s="7" t="s">
        <v>40</v>
      </c>
      <c r="C7" s="16">
        <v>3</v>
      </c>
      <c r="D7" s="9" t="s">
        <v>6</v>
      </c>
      <c r="E7" s="10">
        <f>SUM(C4:C9)</f>
        <v>22</v>
      </c>
      <c r="G7" s="6"/>
      <c r="H7" s="7" t="s">
        <v>40</v>
      </c>
      <c r="I7" s="16">
        <v>4</v>
      </c>
      <c r="J7" s="9" t="s">
        <v>6</v>
      </c>
      <c r="K7" s="10">
        <f>SUM(I4:I9)</f>
        <v>22</v>
      </c>
    </row>
    <row r="8" spans="1:11" x14ac:dyDescent="0.2">
      <c r="A8" s="6"/>
      <c r="B8" s="7" t="s">
        <v>2</v>
      </c>
      <c r="C8" s="16">
        <v>4</v>
      </c>
      <c r="D8" s="7"/>
      <c r="E8" s="11">
        <f>E7/24</f>
        <v>0.91666666666666663</v>
      </c>
      <c r="G8" s="6"/>
      <c r="H8" s="7" t="s">
        <v>2</v>
      </c>
      <c r="I8" s="16">
        <v>3</v>
      </c>
      <c r="J8" s="7"/>
      <c r="K8" s="11">
        <f>K7/24</f>
        <v>0.91666666666666663</v>
      </c>
    </row>
    <row r="9" spans="1:11" x14ac:dyDescent="0.2">
      <c r="A9" s="6"/>
      <c r="B9" s="7" t="s">
        <v>3</v>
      </c>
      <c r="C9" s="16">
        <v>4</v>
      </c>
      <c r="D9" s="7"/>
      <c r="E9" s="8"/>
      <c r="G9" s="6"/>
      <c r="H9" s="7" t="s">
        <v>3</v>
      </c>
      <c r="I9" s="16">
        <v>3</v>
      </c>
      <c r="J9" s="7"/>
      <c r="K9" s="8"/>
    </row>
    <row r="10" spans="1:11" x14ac:dyDescent="0.2">
      <c r="A10" s="202">
        <v>4</v>
      </c>
      <c r="B10" s="203"/>
      <c r="C10" s="203"/>
      <c r="D10" s="203"/>
      <c r="E10" s="204"/>
      <c r="G10" s="202" t="s">
        <v>11</v>
      </c>
      <c r="H10" s="203"/>
      <c r="I10" s="203"/>
      <c r="J10" s="203"/>
      <c r="K10" s="204"/>
    </row>
    <row r="11" spans="1:11" x14ac:dyDescent="0.2">
      <c r="A11" s="202" t="s">
        <v>8</v>
      </c>
      <c r="B11" s="203"/>
      <c r="C11" s="203"/>
      <c r="D11" s="203"/>
      <c r="E11" s="204"/>
      <c r="G11" s="202" t="s">
        <v>8</v>
      </c>
      <c r="H11" s="203"/>
      <c r="I11" s="203"/>
      <c r="J11" s="203"/>
      <c r="K11" s="204"/>
    </row>
    <row r="12" spans="1:11" x14ac:dyDescent="0.2">
      <c r="A12" s="202" t="s">
        <v>36</v>
      </c>
      <c r="B12" s="203"/>
      <c r="C12" s="203"/>
      <c r="D12" s="203"/>
      <c r="E12" s="204"/>
      <c r="G12" s="202" t="s">
        <v>9</v>
      </c>
      <c r="H12" s="203"/>
      <c r="I12" s="203"/>
      <c r="J12" s="203"/>
      <c r="K12" s="204"/>
    </row>
    <row r="13" spans="1:11" ht="12" thickBot="1" x14ac:dyDescent="0.25">
      <c r="A13" s="205" t="s">
        <v>10</v>
      </c>
      <c r="B13" s="206"/>
      <c r="C13" s="206"/>
      <c r="D13" s="206"/>
      <c r="E13" s="207"/>
      <c r="G13" s="205" t="s">
        <v>10</v>
      </c>
      <c r="H13" s="206"/>
      <c r="I13" s="206"/>
      <c r="J13" s="206"/>
      <c r="K13" s="207"/>
    </row>
    <row r="14" spans="1:11" ht="6.75" customHeight="1" thickBot="1" x14ac:dyDescent="0.25"/>
    <row r="15" spans="1:11" x14ac:dyDescent="0.2">
      <c r="A15" s="1"/>
      <c r="B15" s="2"/>
      <c r="C15" s="2"/>
      <c r="D15" s="2"/>
      <c r="E15" s="3"/>
      <c r="G15" s="1"/>
      <c r="H15" s="2"/>
      <c r="I15" s="2"/>
      <c r="J15" s="2"/>
      <c r="K15" s="3"/>
    </row>
    <row r="16" spans="1:11" x14ac:dyDescent="0.2">
      <c r="A16" s="208" t="s">
        <v>14</v>
      </c>
      <c r="B16" s="209"/>
      <c r="C16" s="209"/>
      <c r="D16" s="214" t="str">
        <f>'Score Entry'!B10</f>
        <v>Williams, Terrence</v>
      </c>
      <c r="E16" s="215"/>
      <c r="G16" s="208" t="s">
        <v>14</v>
      </c>
      <c r="H16" s="209"/>
      <c r="I16" s="209"/>
      <c r="J16" s="214" t="str">
        <f>'Score Entry'!B11</f>
        <v>Grantham, Marina</v>
      </c>
      <c r="K16" s="215"/>
    </row>
    <row r="17" spans="1:11" x14ac:dyDescent="0.2">
      <c r="A17" s="6"/>
      <c r="B17" s="7"/>
      <c r="C17" s="7"/>
      <c r="D17" s="7"/>
      <c r="E17" s="8"/>
      <c r="G17" s="6"/>
      <c r="H17" s="7"/>
      <c r="I17" s="7"/>
      <c r="J17" s="7"/>
      <c r="K17" s="8"/>
    </row>
    <row r="18" spans="1:11" x14ac:dyDescent="0.2">
      <c r="A18" s="6"/>
      <c r="B18" s="7" t="s">
        <v>4</v>
      </c>
      <c r="C18" s="16">
        <v>4</v>
      </c>
      <c r="D18" s="7"/>
      <c r="E18" s="8"/>
      <c r="G18" s="6"/>
      <c r="H18" s="7" t="s">
        <v>4</v>
      </c>
      <c r="I18" s="16">
        <v>4</v>
      </c>
      <c r="J18" s="7"/>
      <c r="K18" s="8"/>
    </row>
    <row r="19" spans="1:11" x14ac:dyDescent="0.2">
      <c r="A19" s="6"/>
      <c r="B19" s="7" t="s">
        <v>0</v>
      </c>
      <c r="C19" s="16">
        <v>4</v>
      </c>
      <c r="D19" s="7"/>
      <c r="E19" s="8"/>
      <c r="G19" s="6"/>
      <c r="H19" s="7" t="s">
        <v>0</v>
      </c>
      <c r="I19" s="16">
        <v>3</v>
      </c>
      <c r="J19" s="7"/>
      <c r="K19" s="8"/>
    </row>
    <row r="20" spans="1:11" x14ac:dyDescent="0.2">
      <c r="A20" s="6"/>
      <c r="B20" s="7" t="s">
        <v>1</v>
      </c>
      <c r="C20" s="16">
        <v>3</v>
      </c>
      <c r="D20" s="9" t="s">
        <v>51</v>
      </c>
      <c r="E20" s="34">
        <f>VLOOKUP(E22,levels,2)</f>
        <v>4</v>
      </c>
      <c r="G20" s="6"/>
      <c r="H20" s="7" t="s">
        <v>1</v>
      </c>
      <c r="I20" s="16">
        <v>4</v>
      </c>
      <c r="J20" s="9" t="s">
        <v>51</v>
      </c>
      <c r="K20" s="34">
        <f>VLOOKUP(K22,levels,2)</f>
        <v>3</v>
      </c>
    </row>
    <row r="21" spans="1:11" x14ac:dyDescent="0.2">
      <c r="A21" s="6"/>
      <c r="B21" s="7" t="s">
        <v>40</v>
      </c>
      <c r="C21" s="16">
        <v>4</v>
      </c>
      <c r="D21" s="9" t="s">
        <v>6</v>
      </c>
      <c r="E21" s="10">
        <f>SUM(C18:C23)</f>
        <v>23</v>
      </c>
      <c r="G21" s="6"/>
      <c r="H21" s="7" t="s">
        <v>40</v>
      </c>
      <c r="I21" s="16">
        <v>4</v>
      </c>
      <c r="J21" s="9" t="s">
        <v>6</v>
      </c>
      <c r="K21" s="10">
        <f>SUM(I18:I23)</f>
        <v>21</v>
      </c>
    </row>
    <row r="22" spans="1:11" x14ac:dyDescent="0.2">
      <c r="A22" s="6"/>
      <c r="B22" s="7" t="s">
        <v>2</v>
      </c>
      <c r="C22" s="16">
        <v>4</v>
      </c>
      <c r="D22" s="7"/>
      <c r="E22" s="11">
        <f>E21/24</f>
        <v>0.95833333333333337</v>
      </c>
      <c r="G22" s="6"/>
      <c r="H22" s="7" t="s">
        <v>2</v>
      </c>
      <c r="I22" s="16">
        <v>3</v>
      </c>
      <c r="J22" s="7"/>
      <c r="K22" s="11">
        <f>K21/24</f>
        <v>0.875</v>
      </c>
    </row>
    <row r="23" spans="1:11" x14ac:dyDescent="0.2">
      <c r="A23" s="6"/>
      <c r="B23" s="7" t="s">
        <v>3</v>
      </c>
      <c r="C23" s="16">
        <v>4</v>
      </c>
      <c r="D23" s="7"/>
      <c r="E23" s="8"/>
      <c r="G23" s="6"/>
      <c r="H23" s="7" t="s">
        <v>3</v>
      </c>
      <c r="I23" s="16">
        <v>3</v>
      </c>
      <c r="J23" s="7"/>
      <c r="K23" s="11"/>
    </row>
    <row r="24" spans="1:11" x14ac:dyDescent="0.2">
      <c r="A24" s="202" t="s">
        <v>11</v>
      </c>
      <c r="B24" s="203"/>
      <c r="C24" s="203"/>
      <c r="D24" s="203"/>
      <c r="E24" s="204"/>
      <c r="G24" s="202" t="s">
        <v>11</v>
      </c>
      <c r="H24" s="203"/>
      <c r="I24" s="203"/>
      <c r="J24" s="203"/>
      <c r="K24" s="204"/>
    </row>
    <row r="25" spans="1:11" x14ac:dyDescent="0.2">
      <c r="A25" s="202" t="s">
        <v>8</v>
      </c>
      <c r="B25" s="203"/>
      <c r="C25" s="203"/>
      <c r="D25" s="203"/>
      <c r="E25" s="204"/>
      <c r="G25" s="202" t="s">
        <v>8</v>
      </c>
      <c r="H25" s="203"/>
      <c r="I25" s="203"/>
      <c r="J25" s="203"/>
      <c r="K25" s="204"/>
    </row>
    <row r="26" spans="1:11" x14ac:dyDescent="0.2">
      <c r="A26" s="202" t="s">
        <v>9</v>
      </c>
      <c r="B26" s="203"/>
      <c r="C26" s="203"/>
      <c r="D26" s="203"/>
      <c r="E26" s="204"/>
      <c r="G26" s="202" t="s">
        <v>9</v>
      </c>
      <c r="H26" s="203"/>
      <c r="I26" s="203"/>
      <c r="J26" s="203"/>
      <c r="K26" s="204"/>
    </row>
    <row r="27" spans="1:11" ht="12" thickBot="1" x14ac:dyDescent="0.25">
      <c r="A27" s="205" t="s">
        <v>10</v>
      </c>
      <c r="B27" s="206"/>
      <c r="C27" s="206"/>
      <c r="D27" s="206"/>
      <c r="E27" s="207"/>
      <c r="G27" s="205" t="s">
        <v>10</v>
      </c>
      <c r="H27" s="206"/>
      <c r="I27" s="206"/>
      <c r="J27" s="206"/>
      <c r="K27" s="207"/>
    </row>
    <row r="28" spans="1:11" ht="7.5" customHeight="1" thickBot="1" x14ac:dyDescent="0.25"/>
    <row r="29" spans="1:11" x14ac:dyDescent="0.2">
      <c r="A29" s="1"/>
      <c r="B29" s="2"/>
      <c r="C29" s="2"/>
      <c r="D29" s="2"/>
      <c r="E29" s="3"/>
      <c r="G29" s="1"/>
      <c r="H29" s="2"/>
      <c r="I29" s="2"/>
      <c r="J29" s="2"/>
      <c r="K29" s="3"/>
    </row>
    <row r="30" spans="1:11" x14ac:dyDescent="0.2">
      <c r="A30" s="208" t="s">
        <v>14</v>
      </c>
      <c r="B30" s="209"/>
      <c r="C30" s="209"/>
      <c r="D30" s="214" t="str">
        <f>'Score Entry'!B12</f>
        <v>James, Heidi</v>
      </c>
      <c r="E30" s="215"/>
      <c r="G30" s="208" t="s">
        <v>14</v>
      </c>
      <c r="H30" s="209"/>
      <c r="I30" s="209"/>
      <c r="J30" s="214" t="str">
        <f>'Score Entry'!B13</f>
        <v>Lewis, Garrett</v>
      </c>
      <c r="K30" s="215"/>
    </row>
    <row r="31" spans="1:11" x14ac:dyDescent="0.2">
      <c r="A31" s="6"/>
      <c r="B31" s="7"/>
      <c r="C31" s="7"/>
      <c r="D31" s="7"/>
      <c r="E31" s="8"/>
      <c r="G31" s="6"/>
      <c r="H31" s="7"/>
      <c r="I31" s="7"/>
      <c r="J31" s="7"/>
      <c r="K31" s="8"/>
    </row>
    <row r="32" spans="1:11" x14ac:dyDescent="0.2">
      <c r="A32" s="6"/>
      <c r="B32" s="7" t="s">
        <v>4</v>
      </c>
      <c r="C32" s="16">
        <v>3</v>
      </c>
      <c r="D32" s="7"/>
      <c r="E32" s="8"/>
      <c r="G32" s="6"/>
      <c r="H32" s="7" t="s">
        <v>4</v>
      </c>
      <c r="I32" s="16">
        <v>3</v>
      </c>
      <c r="J32" s="7"/>
      <c r="K32" s="8"/>
    </row>
    <row r="33" spans="1:11" x14ac:dyDescent="0.2">
      <c r="A33" s="6"/>
      <c r="B33" s="7" t="s">
        <v>0</v>
      </c>
      <c r="C33" s="16">
        <v>4</v>
      </c>
      <c r="D33" s="7"/>
      <c r="E33" s="8"/>
      <c r="G33" s="6"/>
      <c r="H33" s="7" t="s">
        <v>0</v>
      </c>
      <c r="I33" s="16">
        <v>3</v>
      </c>
      <c r="J33" s="7"/>
      <c r="K33" s="8"/>
    </row>
    <row r="34" spans="1:11" x14ac:dyDescent="0.2">
      <c r="A34" s="6"/>
      <c r="B34" s="7" t="s">
        <v>1</v>
      </c>
      <c r="C34" s="16">
        <v>3</v>
      </c>
      <c r="D34" s="9" t="s">
        <v>51</v>
      </c>
      <c r="E34" s="34">
        <f>VLOOKUP(E36,levels,2)</f>
        <v>3</v>
      </c>
      <c r="G34" s="6"/>
      <c r="H34" s="7" t="s">
        <v>1</v>
      </c>
      <c r="I34" s="16">
        <v>3</v>
      </c>
      <c r="J34" s="9" t="s">
        <v>51</v>
      </c>
      <c r="K34" s="34">
        <f>VLOOKUP(K36,levels,2)</f>
        <v>1</v>
      </c>
    </row>
    <row r="35" spans="1:11" x14ac:dyDescent="0.2">
      <c r="A35" s="6" t="s">
        <v>13</v>
      </c>
      <c r="B35" s="7" t="s">
        <v>40</v>
      </c>
      <c r="C35" s="16">
        <v>4</v>
      </c>
      <c r="D35" s="9" t="s">
        <v>6</v>
      </c>
      <c r="E35" s="10">
        <f>SUM(C32:C37)</f>
        <v>18</v>
      </c>
      <c r="G35" s="6"/>
      <c r="H35" s="7" t="s">
        <v>40</v>
      </c>
      <c r="I35" s="16">
        <v>1</v>
      </c>
      <c r="J35" s="9" t="s">
        <v>6</v>
      </c>
      <c r="K35" s="10">
        <f>SUM(I32:I37)</f>
        <v>14</v>
      </c>
    </row>
    <row r="36" spans="1:11" x14ac:dyDescent="0.2">
      <c r="A36" s="6"/>
      <c r="B36" s="7" t="s">
        <v>2</v>
      </c>
      <c r="C36" s="16">
        <v>1</v>
      </c>
      <c r="D36" s="7"/>
      <c r="E36" s="11">
        <f>E35/24</f>
        <v>0.75</v>
      </c>
      <c r="G36" s="6"/>
      <c r="H36" s="7" t="s">
        <v>2</v>
      </c>
      <c r="I36" s="16">
        <v>3</v>
      </c>
      <c r="J36" s="7"/>
      <c r="K36" s="11">
        <f>K35/24</f>
        <v>0.58333333333333337</v>
      </c>
    </row>
    <row r="37" spans="1:11" x14ac:dyDescent="0.2">
      <c r="A37" s="6"/>
      <c r="B37" s="7" t="s">
        <v>3</v>
      </c>
      <c r="C37" s="16">
        <v>3</v>
      </c>
      <c r="D37" s="7"/>
      <c r="E37" s="8"/>
      <c r="G37" s="6"/>
      <c r="H37" s="7" t="s">
        <v>3</v>
      </c>
      <c r="I37" s="16">
        <v>1</v>
      </c>
      <c r="J37" s="7"/>
      <c r="K37" s="8"/>
    </row>
    <row r="38" spans="1:11" x14ac:dyDescent="0.2">
      <c r="A38" s="202" t="s">
        <v>11</v>
      </c>
      <c r="B38" s="203"/>
      <c r="C38" s="203"/>
      <c r="D38" s="203"/>
      <c r="E38" s="204"/>
      <c r="G38" s="202" t="s">
        <v>7</v>
      </c>
      <c r="H38" s="203"/>
      <c r="I38" s="203"/>
      <c r="J38" s="203"/>
      <c r="K38" s="204"/>
    </row>
    <row r="39" spans="1:11" x14ac:dyDescent="0.2">
      <c r="A39" s="202" t="s">
        <v>8</v>
      </c>
      <c r="B39" s="203"/>
      <c r="C39" s="203"/>
      <c r="D39" s="203"/>
      <c r="E39" s="204"/>
      <c r="G39" s="202" t="s">
        <v>8</v>
      </c>
      <c r="H39" s="203"/>
      <c r="I39" s="203"/>
      <c r="J39" s="203"/>
      <c r="K39" s="204"/>
    </row>
    <row r="40" spans="1:11" x14ac:dyDescent="0.2">
      <c r="A40" s="202" t="s">
        <v>9</v>
      </c>
      <c r="B40" s="203"/>
      <c r="C40" s="203"/>
      <c r="D40" s="203"/>
      <c r="E40" s="204"/>
      <c r="G40" s="202" t="s">
        <v>9</v>
      </c>
      <c r="H40" s="203"/>
      <c r="I40" s="203"/>
      <c r="J40" s="203"/>
      <c r="K40" s="204"/>
    </row>
    <row r="41" spans="1:11" ht="12" thickBot="1" x14ac:dyDescent="0.25">
      <c r="A41" s="205" t="s">
        <v>10</v>
      </c>
      <c r="B41" s="206"/>
      <c r="C41" s="206"/>
      <c r="D41" s="206"/>
      <c r="E41" s="207"/>
      <c r="G41" s="205" t="s">
        <v>10</v>
      </c>
      <c r="H41" s="206"/>
      <c r="I41" s="206"/>
      <c r="J41" s="206"/>
      <c r="K41" s="207"/>
    </row>
    <row r="42" spans="1:11" ht="6.75" customHeight="1" thickBot="1" x14ac:dyDescent="0.25"/>
    <row r="43" spans="1:11" x14ac:dyDescent="0.2">
      <c r="A43" s="1"/>
      <c r="B43" s="2"/>
      <c r="C43" s="2"/>
      <c r="D43" s="2"/>
      <c r="E43" s="3"/>
      <c r="G43" s="1"/>
      <c r="H43" s="2"/>
      <c r="I43" s="2"/>
      <c r="J43" s="2"/>
      <c r="K43" s="3"/>
    </row>
    <row r="44" spans="1:11" x14ac:dyDescent="0.2">
      <c r="A44" s="208" t="s">
        <v>14</v>
      </c>
      <c r="B44" s="209"/>
      <c r="C44" s="209"/>
      <c r="D44" s="214" t="str">
        <f>'Score Entry'!B14</f>
        <v>Winslow, Tenille</v>
      </c>
      <c r="E44" s="215"/>
      <c r="G44" s="208" t="s">
        <v>14</v>
      </c>
      <c r="H44" s="209"/>
      <c r="I44" s="209"/>
      <c r="J44" s="214" t="str">
        <f>'Score Entry'!B15</f>
        <v>Desmond, Daphne</v>
      </c>
      <c r="K44" s="215"/>
    </row>
    <row r="45" spans="1:11" x14ac:dyDescent="0.2">
      <c r="A45" s="6"/>
      <c r="B45" s="7"/>
      <c r="C45" s="7"/>
      <c r="D45" s="7"/>
      <c r="E45" s="8"/>
      <c r="G45" s="6"/>
      <c r="H45" s="7"/>
      <c r="I45" s="7"/>
      <c r="J45" s="7"/>
      <c r="K45" s="8"/>
    </row>
    <row r="46" spans="1:11" x14ac:dyDescent="0.2">
      <c r="A46" s="6"/>
      <c r="B46" s="7" t="s">
        <v>4</v>
      </c>
      <c r="C46" s="16">
        <v>4</v>
      </c>
      <c r="D46" s="7"/>
      <c r="E46" s="8"/>
      <c r="G46" s="6"/>
      <c r="H46" s="7" t="s">
        <v>4</v>
      </c>
      <c r="I46" s="16">
        <v>3</v>
      </c>
      <c r="J46" s="7"/>
      <c r="K46" s="8"/>
    </row>
    <row r="47" spans="1:11" x14ac:dyDescent="0.2">
      <c r="A47" s="6"/>
      <c r="B47" s="7" t="s">
        <v>0</v>
      </c>
      <c r="C47" s="16">
        <v>4</v>
      </c>
      <c r="D47" s="7"/>
      <c r="E47" s="8"/>
      <c r="G47" s="6"/>
      <c r="H47" s="7" t="s">
        <v>0</v>
      </c>
      <c r="I47" s="16">
        <v>1</v>
      </c>
      <c r="J47" s="7"/>
      <c r="K47" s="8"/>
    </row>
    <row r="48" spans="1:11" x14ac:dyDescent="0.2">
      <c r="A48" s="6"/>
      <c r="B48" s="7" t="s">
        <v>1</v>
      </c>
      <c r="C48" s="16">
        <v>3</v>
      </c>
      <c r="D48" s="9" t="s">
        <v>51</v>
      </c>
      <c r="E48" s="34">
        <f>VLOOKUP(E50,levels,2)</f>
        <v>4</v>
      </c>
      <c r="G48" s="6"/>
      <c r="H48" s="7" t="s">
        <v>1</v>
      </c>
      <c r="I48" s="16">
        <v>2</v>
      </c>
      <c r="J48" s="9" t="s">
        <v>51</v>
      </c>
      <c r="K48" s="34">
        <f>VLOOKUP(K50,levels,2)</f>
        <v>1</v>
      </c>
    </row>
    <row r="49" spans="1:11" x14ac:dyDescent="0.2">
      <c r="A49" s="6"/>
      <c r="B49" s="7" t="s">
        <v>40</v>
      </c>
      <c r="C49" s="16">
        <v>4</v>
      </c>
      <c r="D49" s="9" t="s">
        <v>6</v>
      </c>
      <c r="E49" s="10">
        <f>SUM(C46:C51)</f>
        <v>22</v>
      </c>
      <c r="G49" s="6"/>
      <c r="H49" s="7" t="s">
        <v>40</v>
      </c>
      <c r="I49" s="16">
        <v>3</v>
      </c>
      <c r="J49" s="9" t="s">
        <v>6</v>
      </c>
      <c r="K49" s="10">
        <f>SUM(I46:I51)</f>
        <v>14</v>
      </c>
    </row>
    <row r="50" spans="1:11" x14ac:dyDescent="0.2">
      <c r="A50" s="6"/>
      <c r="B50" s="7" t="s">
        <v>2</v>
      </c>
      <c r="C50" s="16">
        <v>4</v>
      </c>
      <c r="D50" s="7"/>
      <c r="E50" s="11">
        <f>E49/24</f>
        <v>0.91666666666666663</v>
      </c>
      <c r="G50" s="6"/>
      <c r="H50" s="7" t="s">
        <v>2</v>
      </c>
      <c r="I50" s="16">
        <v>2</v>
      </c>
      <c r="J50" s="7"/>
      <c r="K50" s="11">
        <f>K49/24</f>
        <v>0.58333333333333337</v>
      </c>
    </row>
    <row r="51" spans="1:11" x14ac:dyDescent="0.2">
      <c r="A51" s="6"/>
      <c r="B51" s="7" t="s">
        <v>3</v>
      </c>
      <c r="C51" s="16">
        <v>3</v>
      </c>
      <c r="D51" s="7"/>
      <c r="E51" s="8"/>
      <c r="G51" s="6"/>
      <c r="H51" s="7" t="s">
        <v>3</v>
      </c>
      <c r="I51" s="16">
        <v>3</v>
      </c>
      <c r="J51" s="7"/>
      <c r="K51" s="8"/>
    </row>
    <row r="52" spans="1:11" x14ac:dyDescent="0.2">
      <c r="A52" s="202" t="s">
        <v>11</v>
      </c>
      <c r="B52" s="203"/>
      <c r="C52" s="203"/>
      <c r="D52" s="203"/>
      <c r="E52" s="204"/>
      <c r="G52" s="202" t="s">
        <v>11</v>
      </c>
      <c r="H52" s="203"/>
      <c r="I52" s="203"/>
      <c r="J52" s="203"/>
      <c r="K52" s="204"/>
    </row>
    <row r="53" spans="1:11" x14ac:dyDescent="0.2">
      <c r="A53" s="202" t="s">
        <v>8</v>
      </c>
      <c r="B53" s="203"/>
      <c r="C53" s="203"/>
      <c r="D53" s="203"/>
      <c r="E53" s="204"/>
      <c r="G53" s="202" t="s">
        <v>8</v>
      </c>
      <c r="H53" s="203"/>
      <c r="I53" s="203"/>
      <c r="J53" s="203"/>
      <c r="K53" s="204"/>
    </row>
    <row r="54" spans="1:11" x14ac:dyDescent="0.2">
      <c r="A54" s="202" t="s">
        <v>9</v>
      </c>
      <c r="B54" s="203"/>
      <c r="C54" s="203"/>
      <c r="D54" s="203"/>
      <c r="E54" s="204"/>
      <c r="G54" s="202" t="s">
        <v>9</v>
      </c>
      <c r="H54" s="203"/>
      <c r="I54" s="203"/>
      <c r="J54" s="203"/>
      <c r="K54" s="204"/>
    </row>
    <row r="55" spans="1:11" ht="12" thickBot="1" x14ac:dyDescent="0.25">
      <c r="A55" s="205" t="s">
        <v>10</v>
      </c>
      <c r="B55" s="206"/>
      <c r="C55" s="206"/>
      <c r="D55" s="206"/>
      <c r="E55" s="207"/>
      <c r="G55" s="205" t="s">
        <v>10</v>
      </c>
      <c r="H55" s="206"/>
      <c r="I55" s="206"/>
      <c r="J55" s="206"/>
      <c r="K55" s="207"/>
    </row>
    <row r="56" spans="1:11" ht="57.75" customHeight="1" thickBot="1" x14ac:dyDescent="0.25"/>
    <row r="57" spans="1:11" x14ac:dyDescent="0.2">
      <c r="A57" s="1"/>
      <c r="B57" s="2"/>
      <c r="C57" s="2"/>
      <c r="D57" s="2"/>
      <c r="E57" s="3"/>
      <c r="G57" s="1"/>
      <c r="H57" s="2"/>
      <c r="I57" s="2"/>
      <c r="J57" s="2"/>
      <c r="K57" s="3"/>
    </row>
    <row r="58" spans="1:11" x14ac:dyDescent="0.2">
      <c r="A58" s="208" t="s">
        <v>14</v>
      </c>
      <c r="B58" s="209"/>
      <c r="C58" s="209"/>
      <c r="D58" s="214" t="str">
        <f>'Score Entry'!B16</f>
        <v>Christensen, Heather</v>
      </c>
      <c r="E58" s="215"/>
      <c r="G58" s="208" t="s">
        <v>14</v>
      </c>
      <c r="H58" s="209"/>
      <c r="I58" s="209"/>
      <c r="J58" s="214" t="str">
        <f>'Score Entry'!B17</f>
        <v>Villalobos, Chris</v>
      </c>
      <c r="K58" s="215"/>
    </row>
    <row r="59" spans="1:11" x14ac:dyDescent="0.2">
      <c r="A59" s="6"/>
      <c r="B59" s="7"/>
      <c r="C59" s="7"/>
      <c r="D59" s="7"/>
      <c r="E59" s="8"/>
      <c r="G59" s="6"/>
      <c r="H59" s="7"/>
      <c r="I59" s="7"/>
      <c r="J59" s="7"/>
      <c r="K59" s="8"/>
    </row>
    <row r="60" spans="1:11" x14ac:dyDescent="0.2">
      <c r="A60" s="6"/>
      <c r="B60" s="7" t="s">
        <v>4</v>
      </c>
      <c r="C60" s="16">
        <v>4</v>
      </c>
      <c r="D60" s="7"/>
      <c r="E60" s="8"/>
      <c r="G60" s="6"/>
      <c r="H60" s="7" t="s">
        <v>4</v>
      </c>
      <c r="I60" s="16">
        <v>4</v>
      </c>
      <c r="J60" s="7"/>
      <c r="K60" s="8"/>
    </row>
    <row r="61" spans="1:11" x14ac:dyDescent="0.2">
      <c r="A61" s="6"/>
      <c r="B61" s="7" t="s">
        <v>0</v>
      </c>
      <c r="C61" s="16">
        <v>2</v>
      </c>
      <c r="D61" s="7"/>
      <c r="E61" s="8"/>
      <c r="G61" s="6"/>
      <c r="H61" s="7" t="s">
        <v>0</v>
      </c>
      <c r="I61" s="16">
        <v>2</v>
      </c>
      <c r="J61" s="7"/>
      <c r="K61" s="8"/>
    </row>
    <row r="62" spans="1:11" x14ac:dyDescent="0.2">
      <c r="A62" s="6"/>
      <c r="B62" s="7" t="s">
        <v>1</v>
      </c>
      <c r="C62" s="16">
        <v>4</v>
      </c>
      <c r="D62" s="9" t="s">
        <v>51</v>
      </c>
      <c r="E62" s="34">
        <f>VLOOKUP(E64,levels,2)</f>
        <v>4</v>
      </c>
      <c r="G62" s="6"/>
      <c r="H62" s="7" t="s">
        <v>1</v>
      </c>
      <c r="I62" s="16">
        <v>3</v>
      </c>
      <c r="J62" s="9" t="s">
        <v>51</v>
      </c>
      <c r="K62" s="34">
        <f>VLOOKUP(K64,levels,2)</f>
        <v>3</v>
      </c>
    </row>
    <row r="63" spans="1:11" x14ac:dyDescent="0.2">
      <c r="A63" s="6"/>
      <c r="B63" s="7" t="s">
        <v>40</v>
      </c>
      <c r="C63" s="16">
        <v>4</v>
      </c>
      <c r="D63" s="9" t="s">
        <v>6</v>
      </c>
      <c r="E63" s="10">
        <f>SUM(C60:C65)</f>
        <v>22</v>
      </c>
      <c r="G63" s="6"/>
      <c r="H63" s="7" t="s">
        <v>40</v>
      </c>
      <c r="I63" s="16">
        <v>4</v>
      </c>
      <c r="J63" s="9" t="s">
        <v>6</v>
      </c>
      <c r="K63" s="10">
        <f>SUM(I60:I65)</f>
        <v>19</v>
      </c>
    </row>
    <row r="64" spans="1:11" x14ac:dyDescent="0.2">
      <c r="A64" s="6"/>
      <c r="B64" s="7" t="s">
        <v>2</v>
      </c>
      <c r="C64" s="16">
        <v>4</v>
      </c>
      <c r="D64" s="7"/>
      <c r="E64" s="11">
        <f>E63/24</f>
        <v>0.91666666666666663</v>
      </c>
      <c r="G64" s="6"/>
      <c r="H64" s="7" t="s">
        <v>2</v>
      </c>
      <c r="I64" s="16">
        <v>2</v>
      </c>
      <c r="J64" s="7"/>
      <c r="K64" s="11">
        <f>K63/24</f>
        <v>0.79166666666666663</v>
      </c>
    </row>
    <row r="65" spans="1:11" x14ac:dyDescent="0.2">
      <c r="A65" s="6"/>
      <c r="B65" s="7" t="s">
        <v>3</v>
      </c>
      <c r="C65" s="16">
        <v>4</v>
      </c>
      <c r="D65" s="7"/>
      <c r="E65" s="8"/>
      <c r="G65" s="6"/>
      <c r="H65" s="7" t="s">
        <v>3</v>
      </c>
      <c r="I65" s="16">
        <v>4</v>
      </c>
      <c r="J65" s="7"/>
      <c r="K65" s="8"/>
    </row>
    <row r="66" spans="1:11" x14ac:dyDescent="0.2">
      <c r="A66" s="202" t="s">
        <v>11</v>
      </c>
      <c r="B66" s="203"/>
      <c r="C66" s="203"/>
      <c r="D66" s="203"/>
      <c r="E66" s="204"/>
      <c r="G66" s="202" t="s">
        <v>11</v>
      </c>
      <c r="H66" s="203"/>
      <c r="I66" s="203"/>
      <c r="J66" s="203"/>
      <c r="K66" s="204"/>
    </row>
    <row r="67" spans="1:11" x14ac:dyDescent="0.2">
      <c r="A67" s="202" t="s">
        <v>8</v>
      </c>
      <c r="B67" s="203"/>
      <c r="C67" s="203"/>
      <c r="D67" s="203"/>
      <c r="E67" s="204"/>
      <c r="G67" s="202" t="s">
        <v>8</v>
      </c>
      <c r="H67" s="203"/>
      <c r="I67" s="203"/>
      <c r="J67" s="203"/>
      <c r="K67" s="204"/>
    </row>
    <row r="68" spans="1:11" x14ac:dyDescent="0.2">
      <c r="A68" s="202" t="s">
        <v>9</v>
      </c>
      <c r="B68" s="203"/>
      <c r="C68" s="203"/>
      <c r="D68" s="203"/>
      <c r="E68" s="204"/>
      <c r="G68" s="202" t="s">
        <v>9</v>
      </c>
      <c r="H68" s="203"/>
      <c r="I68" s="203"/>
      <c r="J68" s="203"/>
      <c r="K68" s="204"/>
    </row>
    <row r="69" spans="1:11" ht="12" thickBot="1" x14ac:dyDescent="0.25">
      <c r="A69" s="205" t="s">
        <v>10</v>
      </c>
      <c r="B69" s="206"/>
      <c r="C69" s="206"/>
      <c r="D69" s="206"/>
      <c r="E69" s="207"/>
      <c r="G69" s="205" t="s">
        <v>10</v>
      </c>
      <c r="H69" s="206"/>
      <c r="I69" s="206"/>
      <c r="J69" s="206"/>
      <c r="K69" s="207"/>
    </row>
    <row r="70" spans="1:11" ht="12" thickBot="1" x14ac:dyDescent="0.25"/>
    <row r="71" spans="1:11" x14ac:dyDescent="0.2">
      <c r="A71" s="1"/>
      <c r="B71" s="2"/>
      <c r="C71" s="2"/>
      <c r="D71" s="2"/>
      <c r="E71" s="3"/>
      <c r="G71" s="1"/>
      <c r="H71" s="2"/>
      <c r="I71" s="2"/>
      <c r="J71" s="2"/>
      <c r="K71" s="3"/>
    </row>
    <row r="72" spans="1:11" x14ac:dyDescent="0.2">
      <c r="A72" s="208" t="s">
        <v>14</v>
      </c>
      <c r="B72" s="209"/>
      <c r="C72" s="209"/>
      <c r="D72" s="214" t="str">
        <f>'Score Entry'!B18</f>
        <v>Gonzales, Rick</v>
      </c>
      <c r="E72" s="215"/>
      <c r="G72" s="208" t="s">
        <v>14</v>
      </c>
      <c r="H72" s="209"/>
      <c r="I72" s="209"/>
      <c r="J72" s="214" t="str">
        <f>'Score Entry'!B19</f>
        <v>Vandersnatch, Greg</v>
      </c>
      <c r="K72" s="215"/>
    </row>
    <row r="73" spans="1:11" x14ac:dyDescent="0.2">
      <c r="A73" s="6"/>
      <c r="B73" s="7"/>
      <c r="C73" s="7"/>
      <c r="D73" s="7"/>
      <c r="E73" s="8"/>
      <c r="G73" s="6"/>
      <c r="H73" s="7"/>
      <c r="I73" s="7"/>
      <c r="J73" s="7"/>
      <c r="K73" s="8"/>
    </row>
    <row r="74" spans="1:11" x14ac:dyDescent="0.2">
      <c r="A74" s="6"/>
      <c r="B74" s="7" t="s">
        <v>4</v>
      </c>
      <c r="C74" s="16">
        <v>4</v>
      </c>
      <c r="D74" s="7"/>
      <c r="E74" s="8"/>
      <c r="G74" s="6"/>
      <c r="H74" s="7" t="s">
        <v>4</v>
      </c>
      <c r="I74" s="16">
        <v>4</v>
      </c>
      <c r="J74" s="7"/>
      <c r="K74" s="8"/>
    </row>
    <row r="75" spans="1:11" x14ac:dyDescent="0.2">
      <c r="A75" s="6"/>
      <c r="B75" s="7" t="s">
        <v>0</v>
      </c>
      <c r="C75" s="16">
        <v>4</v>
      </c>
      <c r="D75" s="7"/>
      <c r="E75" s="8"/>
      <c r="G75" s="6"/>
      <c r="H75" s="7" t="s">
        <v>0</v>
      </c>
      <c r="I75" s="16">
        <v>3</v>
      </c>
      <c r="J75" s="7"/>
      <c r="K75" s="8"/>
    </row>
    <row r="76" spans="1:11" x14ac:dyDescent="0.2">
      <c r="A76" s="6"/>
      <c r="B76" s="7" t="s">
        <v>1</v>
      </c>
      <c r="C76" s="16">
        <v>4</v>
      </c>
      <c r="D76" s="9" t="s">
        <v>51</v>
      </c>
      <c r="E76" s="34">
        <f>VLOOKUP(E78,levels,2)</f>
        <v>4</v>
      </c>
      <c r="G76" s="6"/>
      <c r="H76" s="7" t="s">
        <v>1</v>
      </c>
      <c r="I76" s="16">
        <v>3</v>
      </c>
      <c r="J76" s="9" t="s">
        <v>51</v>
      </c>
      <c r="K76" s="34">
        <f>VLOOKUP(K78,levels,2)</f>
        <v>4</v>
      </c>
    </row>
    <row r="77" spans="1:11" x14ac:dyDescent="0.2">
      <c r="A77" s="6"/>
      <c r="B77" s="7" t="s">
        <v>40</v>
      </c>
      <c r="C77" s="16">
        <v>4</v>
      </c>
      <c r="D77" s="9" t="s">
        <v>6</v>
      </c>
      <c r="E77" s="10">
        <f>SUM(C74:C79)</f>
        <v>24</v>
      </c>
      <c r="G77" s="6"/>
      <c r="H77" s="7" t="s">
        <v>40</v>
      </c>
      <c r="I77" s="16">
        <v>4</v>
      </c>
      <c r="J77" s="9" t="s">
        <v>6</v>
      </c>
      <c r="K77" s="10">
        <f>SUM(I74:I79)</f>
        <v>22</v>
      </c>
    </row>
    <row r="78" spans="1:11" x14ac:dyDescent="0.2">
      <c r="A78" s="6"/>
      <c r="B78" s="7" t="s">
        <v>2</v>
      </c>
      <c r="C78" s="16">
        <v>4</v>
      </c>
      <c r="D78" s="7"/>
      <c r="E78" s="11">
        <f>E77/24</f>
        <v>1</v>
      </c>
      <c r="G78" s="6"/>
      <c r="H78" s="7" t="s">
        <v>2</v>
      </c>
      <c r="I78" s="16">
        <v>4</v>
      </c>
      <c r="J78" s="7"/>
      <c r="K78" s="11">
        <f>K77/24</f>
        <v>0.91666666666666663</v>
      </c>
    </row>
    <row r="79" spans="1:11" x14ac:dyDescent="0.2">
      <c r="A79" s="6"/>
      <c r="B79" s="7" t="s">
        <v>3</v>
      </c>
      <c r="C79" s="16">
        <v>4</v>
      </c>
      <c r="D79" s="7"/>
      <c r="E79" s="8"/>
      <c r="G79" s="6"/>
      <c r="H79" s="7" t="s">
        <v>3</v>
      </c>
      <c r="I79" s="16">
        <v>4</v>
      </c>
      <c r="J79" s="7"/>
      <c r="K79" s="8"/>
    </row>
    <row r="80" spans="1:11" x14ac:dyDescent="0.2">
      <c r="A80" s="202" t="s">
        <v>11</v>
      </c>
      <c r="B80" s="203"/>
      <c r="C80" s="203"/>
      <c r="D80" s="203"/>
      <c r="E80" s="204"/>
      <c r="G80" s="202" t="s">
        <v>11</v>
      </c>
      <c r="H80" s="203"/>
      <c r="I80" s="203"/>
      <c r="J80" s="203"/>
      <c r="K80" s="204"/>
    </row>
    <row r="81" spans="1:11" x14ac:dyDescent="0.2">
      <c r="A81" s="202" t="s">
        <v>8</v>
      </c>
      <c r="B81" s="203"/>
      <c r="C81" s="203"/>
      <c r="D81" s="203"/>
      <c r="E81" s="204"/>
      <c r="G81" s="202" t="s">
        <v>8</v>
      </c>
      <c r="H81" s="203"/>
      <c r="I81" s="203"/>
      <c r="J81" s="203"/>
      <c r="K81" s="204"/>
    </row>
    <row r="82" spans="1:11" x14ac:dyDescent="0.2">
      <c r="A82" s="202" t="s">
        <v>9</v>
      </c>
      <c r="B82" s="203"/>
      <c r="C82" s="203"/>
      <c r="D82" s="203"/>
      <c r="E82" s="204"/>
      <c r="G82" s="202" t="s">
        <v>9</v>
      </c>
      <c r="H82" s="203"/>
      <c r="I82" s="203"/>
      <c r="J82" s="203"/>
      <c r="K82" s="204"/>
    </row>
    <row r="83" spans="1:11" ht="12" thickBot="1" x14ac:dyDescent="0.25">
      <c r="A83" s="205" t="s">
        <v>10</v>
      </c>
      <c r="B83" s="206"/>
      <c r="C83" s="206"/>
      <c r="D83" s="206"/>
      <c r="E83" s="207"/>
      <c r="G83" s="205" t="s">
        <v>10</v>
      </c>
      <c r="H83" s="206"/>
      <c r="I83" s="206"/>
      <c r="J83" s="206"/>
      <c r="K83" s="207"/>
    </row>
    <row r="84" spans="1:11" ht="5.25" customHeight="1" thickBot="1" x14ac:dyDescent="0.25"/>
    <row r="85" spans="1:11" x14ac:dyDescent="0.2">
      <c r="A85" s="1"/>
      <c r="B85" s="2"/>
      <c r="C85" s="2"/>
      <c r="D85" s="2"/>
      <c r="E85" s="3"/>
      <c r="G85" s="1"/>
      <c r="H85" s="2"/>
      <c r="I85" s="2"/>
      <c r="J85" s="2"/>
      <c r="K85" s="3"/>
    </row>
    <row r="86" spans="1:11" x14ac:dyDescent="0.2">
      <c r="A86" s="208" t="s">
        <v>14</v>
      </c>
      <c r="B86" s="209"/>
      <c r="C86" s="209"/>
      <c r="D86" s="214" t="str">
        <f>'Score Entry'!B20</f>
        <v>Israelsen, Marissa</v>
      </c>
      <c r="E86" s="215"/>
      <c r="G86" s="208" t="s">
        <v>14</v>
      </c>
      <c r="H86" s="209"/>
      <c r="I86" s="209"/>
      <c r="J86" s="214" t="str">
        <f>'Score Entry'!B21</f>
        <v>Johnson, Timothy</v>
      </c>
      <c r="K86" s="215"/>
    </row>
    <row r="87" spans="1:11" x14ac:dyDescent="0.2">
      <c r="A87" s="6"/>
      <c r="B87" s="7"/>
      <c r="C87" s="7"/>
      <c r="D87" s="7"/>
      <c r="E87" s="8"/>
      <c r="G87" s="6"/>
      <c r="H87" s="7"/>
      <c r="I87" s="7"/>
      <c r="J87" s="7"/>
      <c r="K87" s="8"/>
    </row>
    <row r="88" spans="1:11" x14ac:dyDescent="0.2">
      <c r="A88" s="6"/>
      <c r="B88" s="7" t="s">
        <v>4</v>
      </c>
      <c r="C88" s="16">
        <v>4</v>
      </c>
      <c r="D88" s="7"/>
      <c r="E88" s="8"/>
      <c r="G88" s="6"/>
      <c r="H88" s="7" t="s">
        <v>4</v>
      </c>
      <c r="I88" s="16">
        <v>4</v>
      </c>
      <c r="J88" s="7"/>
      <c r="K88" s="8"/>
    </row>
    <row r="89" spans="1:11" x14ac:dyDescent="0.2">
      <c r="A89" s="6"/>
      <c r="B89" s="7" t="s">
        <v>0</v>
      </c>
      <c r="C89" s="16">
        <v>4</v>
      </c>
      <c r="D89" s="7"/>
      <c r="E89" s="8"/>
      <c r="G89" s="6"/>
      <c r="H89" s="7" t="s">
        <v>0</v>
      </c>
      <c r="I89" s="16">
        <v>4</v>
      </c>
      <c r="J89" s="7"/>
      <c r="K89" s="8"/>
    </row>
    <row r="90" spans="1:11" x14ac:dyDescent="0.2">
      <c r="A90" s="6"/>
      <c r="B90" s="7" t="s">
        <v>1</v>
      </c>
      <c r="C90" s="16">
        <v>4</v>
      </c>
      <c r="D90" s="9" t="s">
        <v>51</v>
      </c>
      <c r="E90" s="34">
        <f>VLOOKUP(E92,levels,2)</f>
        <v>4</v>
      </c>
      <c r="G90" s="6"/>
      <c r="H90" s="7" t="s">
        <v>1</v>
      </c>
      <c r="I90" s="16">
        <v>4</v>
      </c>
      <c r="J90" s="9" t="s">
        <v>51</v>
      </c>
      <c r="K90" s="34">
        <f>VLOOKUP(K92,levels,2)</f>
        <v>4</v>
      </c>
    </row>
    <row r="91" spans="1:11" x14ac:dyDescent="0.2">
      <c r="A91" s="6"/>
      <c r="B91" s="7" t="s">
        <v>40</v>
      </c>
      <c r="C91" s="16">
        <v>4</v>
      </c>
      <c r="D91" s="9" t="s">
        <v>6</v>
      </c>
      <c r="E91" s="10">
        <f>SUM(C88:C93)</f>
        <v>24</v>
      </c>
      <c r="G91" s="6"/>
      <c r="H91" s="7" t="s">
        <v>40</v>
      </c>
      <c r="I91" s="16">
        <v>4</v>
      </c>
      <c r="J91" s="9" t="s">
        <v>6</v>
      </c>
      <c r="K91" s="10">
        <f>SUM(I88:I93)</f>
        <v>24</v>
      </c>
    </row>
    <row r="92" spans="1:11" x14ac:dyDescent="0.2">
      <c r="A92" s="6"/>
      <c r="B92" s="7" t="s">
        <v>2</v>
      </c>
      <c r="C92" s="16">
        <v>4</v>
      </c>
      <c r="D92" s="7"/>
      <c r="E92" s="11">
        <f>E91/24</f>
        <v>1</v>
      </c>
      <c r="G92" s="6"/>
      <c r="H92" s="7" t="s">
        <v>2</v>
      </c>
      <c r="I92" s="16">
        <v>4</v>
      </c>
      <c r="J92" s="7"/>
      <c r="K92" s="11">
        <f>K91/24</f>
        <v>1</v>
      </c>
    </row>
    <row r="93" spans="1:11" x14ac:dyDescent="0.2">
      <c r="A93" s="6"/>
      <c r="B93" s="7" t="s">
        <v>3</v>
      </c>
      <c r="C93" s="16">
        <v>4</v>
      </c>
      <c r="D93" s="7"/>
      <c r="E93" s="8"/>
      <c r="G93" s="6"/>
      <c r="H93" s="7" t="s">
        <v>3</v>
      </c>
      <c r="I93" s="16">
        <v>4</v>
      </c>
      <c r="J93" s="7"/>
      <c r="K93" s="8"/>
    </row>
    <row r="94" spans="1:11" x14ac:dyDescent="0.2">
      <c r="A94" s="202" t="s">
        <v>11</v>
      </c>
      <c r="B94" s="203"/>
      <c r="C94" s="203"/>
      <c r="D94" s="203"/>
      <c r="E94" s="204"/>
      <c r="G94" s="202" t="s">
        <v>11</v>
      </c>
      <c r="H94" s="203"/>
      <c r="I94" s="203"/>
      <c r="J94" s="203"/>
      <c r="K94" s="204"/>
    </row>
    <row r="95" spans="1:11" x14ac:dyDescent="0.2">
      <c r="A95" s="202" t="s">
        <v>8</v>
      </c>
      <c r="B95" s="203"/>
      <c r="C95" s="203"/>
      <c r="D95" s="203"/>
      <c r="E95" s="204"/>
      <c r="G95" s="202" t="s">
        <v>8</v>
      </c>
      <c r="H95" s="203"/>
      <c r="I95" s="203"/>
      <c r="J95" s="203"/>
      <c r="K95" s="204"/>
    </row>
    <row r="96" spans="1:11" x14ac:dyDescent="0.2">
      <c r="A96" s="202" t="s">
        <v>9</v>
      </c>
      <c r="B96" s="203"/>
      <c r="C96" s="203"/>
      <c r="D96" s="203"/>
      <c r="E96" s="204"/>
      <c r="G96" s="202" t="s">
        <v>9</v>
      </c>
      <c r="H96" s="203"/>
      <c r="I96" s="203"/>
      <c r="J96" s="203"/>
      <c r="K96" s="204"/>
    </row>
    <row r="97" spans="1:11" ht="12" thickBot="1" x14ac:dyDescent="0.25">
      <c r="A97" s="205" t="s">
        <v>10</v>
      </c>
      <c r="B97" s="206"/>
      <c r="C97" s="206"/>
      <c r="D97" s="206"/>
      <c r="E97" s="207"/>
      <c r="G97" s="205" t="s">
        <v>10</v>
      </c>
      <c r="H97" s="206"/>
      <c r="I97" s="206"/>
      <c r="J97" s="206"/>
      <c r="K97" s="207"/>
    </row>
    <row r="98" spans="1:11" ht="9" customHeight="1" thickBot="1" x14ac:dyDescent="0.25"/>
    <row r="99" spans="1:11" x14ac:dyDescent="0.2">
      <c r="A99" s="1"/>
      <c r="B99" s="2"/>
      <c r="C99" s="2"/>
      <c r="D99" s="2"/>
      <c r="E99" s="3"/>
      <c r="G99" s="1"/>
      <c r="H99" s="2"/>
      <c r="I99" s="2"/>
      <c r="J99" s="2"/>
      <c r="K99" s="3"/>
    </row>
    <row r="100" spans="1:11" x14ac:dyDescent="0.2">
      <c r="A100" s="208" t="s">
        <v>14</v>
      </c>
      <c r="B100" s="209"/>
      <c r="C100" s="209"/>
      <c r="D100" s="214" t="str">
        <f>'Score Entry'!B22</f>
        <v>Patterson, Joslyn</v>
      </c>
      <c r="E100" s="215"/>
      <c r="G100" s="208" t="s">
        <v>14</v>
      </c>
      <c r="H100" s="209"/>
      <c r="I100" s="209"/>
      <c r="J100" s="214" t="str">
        <f>'Score Entry'!B23</f>
        <v>Barker, Clyde</v>
      </c>
      <c r="K100" s="215"/>
    </row>
    <row r="101" spans="1:11" x14ac:dyDescent="0.2">
      <c r="A101" s="6"/>
      <c r="B101" s="7"/>
      <c r="C101" s="7"/>
      <c r="D101" s="7"/>
      <c r="E101" s="8"/>
      <c r="G101" s="6"/>
      <c r="H101" s="7"/>
      <c r="I101" s="7"/>
      <c r="J101" s="7"/>
      <c r="K101" s="8"/>
    </row>
    <row r="102" spans="1:11" x14ac:dyDescent="0.2">
      <c r="A102" s="6"/>
      <c r="B102" s="7" t="s">
        <v>4</v>
      </c>
      <c r="C102" s="16">
        <v>3</v>
      </c>
      <c r="D102" s="7"/>
      <c r="E102" s="8"/>
      <c r="G102" s="6"/>
      <c r="H102" s="7" t="s">
        <v>4</v>
      </c>
      <c r="I102" s="16">
        <v>3</v>
      </c>
      <c r="J102" s="7"/>
      <c r="K102" s="8"/>
    </row>
    <row r="103" spans="1:11" x14ac:dyDescent="0.2">
      <c r="A103" s="6"/>
      <c r="B103" s="7" t="s">
        <v>0</v>
      </c>
      <c r="C103" s="16">
        <v>3</v>
      </c>
      <c r="D103" s="7"/>
      <c r="E103" s="8"/>
      <c r="G103" s="6"/>
      <c r="H103" s="7" t="s">
        <v>0</v>
      </c>
      <c r="I103" s="16">
        <v>1</v>
      </c>
      <c r="J103" s="7"/>
      <c r="K103" s="8"/>
    </row>
    <row r="104" spans="1:11" x14ac:dyDescent="0.2">
      <c r="A104" s="6"/>
      <c r="B104" s="7" t="s">
        <v>1</v>
      </c>
      <c r="C104" s="16">
        <v>4</v>
      </c>
      <c r="D104" s="9" t="s">
        <v>51</v>
      </c>
      <c r="E104" s="34">
        <f>VLOOKUP(E106,levels,2)</f>
        <v>3</v>
      </c>
      <c r="G104" s="6"/>
      <c r="H104" s="7" t="s">
        <v>1</v>
      </c>
      <c r="I104" s="16">
        <v>3</v>
      </c>
      <c r="J104" s="9" t="s">
        <v>51</v>
      </c>
      <c r="K104" s="34">
        <f>VLOOKUP(K106,levels,2)</f>
        <v>2</v>
      </c>
    </row>
    <row r="105" spans="1:11" x14ac:dyDescent="0.2">
      <c r="A105" s="6"/>
      <c r="B105" s="7" t="s">
        <v>40</v>
      </c>
      <c r="C105" s="16">
        <v>4</v>
      </c>
      <c r="D105" s="9" t="s">
        <v>6</v>
      </c>
      <c r="E105" s="10">
        <f>SUM(C102:C107)</f>
        <v>21</v>
      </c>
      <c r="G105" s="6"/>
      <c r="H105" s="7" t="s">
        <v>40</v>
      </c>
      <c r="I105" s="16">
        <v>2</v>
      </c>
      <c r="J105" s="9" t="s">
        <v>6</v>
      </c>
      <c r="K105" s="10">
        <f>SUM(I102:I107)</f>
        <v>15</v>
      </c>
    </row>
    <row r="106" spans="1:11" x14ac:dyDescent="0.2">
      <c r="A106" s="6"/>
      <c r="B106" s="7" t="s">
        <v>2</v>
      </c>
      <c r="C106" s="16">
        <v>3</v>
      </c>
      <c r="D106" s="7"/>
      <c r="E106" s="11">
        <f>E105/24</f>
        <v>0.875</v>
      </c>
      <c r="G106" s="6"/>
      <c r="H106" s="7" t="s">
        <v>2</v>
      </c>
      <c r="I106" s="16">
        <v>2</v>
      </c>
      <c r="J106" s="7"/>
      <c r="K106" s="11">
        <f>K105/24</f>
        <v>0.625</v>
      </c>
    </row>
    <row r="107" spans="1:11" x14ac:dyDescent="0.2">
      <c r="A107" s="6"/>
      <c r="B107" s="7" t="s">
        <v>3</v>
      </c>
      <c r="C107" s="16">
        <v>4</v>
      </c>
      <c r="D107" s="7"/>
      <c r="E107" s="8"/>
      <c r="G107" s="6"/>
      <c r="H107" s="7" t="s">
        <v>3</v>
      </c>
      <c r="I107" s="16">
        <v>4</v>
      </c>
      <c r="J107" s="7"/>
      <c r="K107" s="8"/>
    </row>
    <row r="108" spans="1:11" x14ac:dyDescent="0.2">
      <c r="A108" s="202" t="s">
        <v>11</v>
      </c>
      <c r="B108" s="203"/>
      <c r="C108" s="203"/>
      <c r="D108" s="203"/>
      <c r="E108" s="204"/>
      <c r="G108" s="202" t="s">
        <v>11</v>
      </c>
      <c r="H108" s="203"/>
      <c r="I108" s="203"/>
      <c r="J108" s="203"/>
      <c r="K108" s="204"/>
    </row>
    <row r="109" spans="1:11" x14ac:dyDescent="0.2">
      <c r="A109" s="202" t="s">
        <v>8</v>
      </c>
      <c r="B109" s="203"/>
      <c r="C109" s="203"/>
      <c r="D109" s="203"/>
      <c r="E109" s="204"/>
      <c r="G109" s="202" t="s">
        <v>8</v>
      </c>
      <c r="H109" s="203"/>
      <c r="I109" s="203"/>
      <c r="J109" s="203"/>
      <c r="K109" s="204"/>
    </row>
    <row r="110" spans="1:11" x14ac:dyDescent="0.2">
      <c r="A110" s="202" t="s">
        <v>9</v>
      </c>
      <c r="B110" s="203"/>
      <c r="C110" s="203"/>
      <c r="D110" s="203"/>
      <c r="E110" s="204"/>
      <c r="G110" s="202" t="s">
        <v>9</v>
      </c>
      <c r="H110" s="203"/>
      <c r="I110" s="203"/>
      <c r="J110" s="203"/>
      <c r="K110" s="204"/>
    </row>
    <row r="111" spans="1:11" ht="54.75" customHeight="1" thickBot="1" x14ac:dyDescent="0.25">
      <c r="A111" s="205" t="s">
        <v>10</v>
      </c>
      <c r="B111" s="206"/>
      <c r="C111" s="206"/>
      <c r="D111" s="206"/>
      <c r="E111" s="207"/>
      <c r="G111" s="205" t="s">
        <v>10</v>
      </c>
      <c r="H111" s="206"/>
      <c r="I111" s="206"/>
      <c r="J111" s="206"/>
      <c r="K111" s="207"/>
    </row>
    <row r="112" spans="1:11" x14ac:dyDescent="0.2">
      <c r="A112" s="1"/>
      <c r="B112" s="2"/>
      <c r="C112" s="2"/>
      <c r="D112" s="2"/>
      <c r="E112" s="3"/>
      <c r="G112" s="1"/>
      <c r="H112" s="2"/>
      <c r="I112" s="2"/>
      <c r="J112" s="2"/>
      <c r="K112" s="3"/>
    </row>
    <row r="113" spans="1:11" x14ac:dyDescent="0.2">
      <c r="A113" s="208" t="s">
        <v>14</v>
      </c>
      <c r="B113" s="209"/>
      <c r="C113" s="209"/>
      <c r="D113" s="214" t="str">
        <f>'Score Entry'!B24</f>
        <v>Timmerman, Wesley</v>
      </c>
      <c r="E113" s="215"/>
      <c r="G113" s="208" t="s">
        <v>14</v>
      </c>
      <c r="H113" s="209"/>
      <c r="I113" s="209"/>
      <c r="J113" s="214" t="str">
        <f>'Score Entry'!B25</f>
        <v>Clarke, Ethan</v>
      </c>
      <c r="K113" s="215"/>
    </row>
    <row r="114" spans="1:11" x14ac:dyDescent="0.2">
      <c r="A114" s="6"/>
      <c r="B114" s="7"/>
      <c r="C114" s="7"/>
      <c r="D114" s="7"/>
      <c r="E114" s="8"/>
      <c r="G114" s="6"/>
      <c r="H114" s="7"/>
      <c r="I114" s="7"/>
      <c r="J114" s="7"/>
      <c r="K114" s="8"/>
    </row>
    <row r="115" spans="1:11" x14ac:dyDescent="0.2">
      <c r="A115" s="6"/>
      <c r="B115" s="7" t="s">
        <v>4</v>
      </c>
      <c r="C115" s="16">
        <v>4</v>
      </c>
      <c r="D115" s="7"/>
      <c r="E115" s="8"/>
      <c r="G115" s="6"/>
      <c r="H115" s="7" t="s">
        <v>4</v>
      </c>
      <c r="I115" s="16">
        <v>3</v>
      </c>
      <c r="J115" s="7"/>
      <c r="K115" s="8"/>
    </row>
    <row r="116" spans="1:11" x14ac:dyDescent="0.2">
      <c r="A116" s="6"/>
      <c r="B116" s="7" t="s">
        <v>0</v>
      </c>
      <c r="C116" s="16">
        <v>4</v>
      </c>
      <c r="D116" s="7"/>
      <c r="E116" s="8"/>
      <c r="G116" s="6"/>
      <c r="H116" s="7" t="s">
        <v>0</v>
      </c>
      <c r="I116" s="16">
        <v>4</v>
      </c>
      <c r="J116" s="7"/>
      <c r="K116" s="8"/>
    </row>
    <row r="117" spans="1:11" x14ac:dyDescent="0.2">
      <c r="A117" s="6"/>
      <c r="B117" s="7" t="s">
        <v>1</v>
      </c>
      <c r="C117" s="16">
        <v>2</v>
      </c>
      <c r="D117" s="9" t="s">
        <v>51</v>
      </c>
      <c r="E117" s="34">
        <f>VLOOKUP(E119,levels,2)</f>
        <v>3</v>
      </c>
      <c r="G117" s="6"/>
      <c r="H117" s="7" t="s">
        <v>1</v>
      </c>
      <c r="I117" s="16">
        <v>4</v>
      </c>
      <c r="J117" s="9" t="s">
        <v>51</v>
      </c>
      <c r="K117" s="34">
        <f>VLOOKUP(K119,levels,2)</f>
        <v>3</v>
      </c>
    </row>
    <row r="118" spans="1:11" x14ac:dyDescent="0.2">
      <c r="A118" s="6"/>
      <c r="B118" s="7" t="s">
        <v>40</v>
      </c>
      <c r="C118" s="16">
        <v>4</v>
      </c>
      <c r="D118" s="9" t="s">
        <v>6</v>
      </c>
      <c r="E118" s="10">
        <f>SUM(C115:C120)</f>
        <v>19</v>
      </c>
      <c r="G118" s="6"/>
      <c r="H118" s="7" t="s">
        <v>40</v>
      </c>
      <c r="I118" s="16">
        <v>4</v>
      </c>
      <c r="J118" s="9" t="s">
        <v>6</v>
      </c>
      <c r="K118" s="10">
        <f>SUM(I115:I120)</f>
        <v>21</v>
      </c>
    </row>
    <row r="119" spans="1:11" x14ac:dyDescent="0.2">
      <c r="A119" s="6"/>
      <c r="B119" s="7" t="s">
        <v>2</v>
      </c>
      <c r="C119" s="16">
        <v>2</v>
      </c>
      <c r="D119" s="7"/>
      <c r="E119" s="11">
        <f>E118/24</f>
        <v>0.79166666666666663</v>
      </c>
      <c r="G119" s="6"/>
      <c r="H119" s="7" t="s">
        <v>2</v>
      </c>
      <c r="I119" s="16">
        <v>2</v>
      </c>
      <c r="J119" s="7"/>
      <c r="K119" s="11">
        <f>K118/24</f>
        <v>0.875</v>
      </c>
    </row>
    <row r="120" spans="1:11" x14ac:dyDescent="0.2">
      <c r="A120" s="6"/>
      <c r="B120" s="7" t="s">
        <v>3</v>
      </c>
      <c r="C120" s="16">
        <v>3</v>
      </c>
      <c r="D120" s="7"/>
      <c r="E120" s="8"/>
      <c r="G120" s="6"/>
      <c r="H120" s="7" t="s">
        <v>3</v>
      </c>
      <c r="I120" s="16">
        <v>4</v>
      </c>
      <c r="J120" s="7"/>
      <c r="K120" s="8"/>
    </row>
    <row r="121" spans="1:11" x14ac:dyDescent="0.2">
      <c r="A121" s="202" t="s">
        <v>11</v>
      </c>
      <c r="B121" s="203"/>
      <c r="C121" s="203"/>
      <c r="D121" s="203"/>
      <c r="E121" s="204"/>
      <c r="G121" s="202" t="s">
        <v>11</v>
      </c>
      <c r="H121" s="203"/>
      <c r="I121" s="203"/>
      <c r="J121" s="203"/>
      <c r="K121" s="204"/>
    </row>
    <row r="122" spans="1:11" x14ac:dyDescent="0.2">
      <c r="A122" s="202" t="s">
        <v>8</v>
      </c>
      <c r="B122" s="203"/>
      <c r="C122" s="203"/>
      <c r="D122" s="203"/>
      <c r="E122" s="204"/>
      <c r="G122" s="202" t="s">
        <v>8</v>
      </c>
      <c r="H122" s="203"/>
      <c r="I122" s="203"/>
      <c r="J122" s="203"/>
      <c r="K122" s="204"/>
    </row>
    <row r="123" spans="1:11" x14ac:dyDescent="0.2">
      <c r="A123" s="202" t="s">
        <v>9</v>
      </c>
      <c r="B123" s="203"/>
      <c r="C123" s="203"/>
      <c r="D123" s="203"/>
      <c r="E123" s="204"/>
      <c r="G123" s="202" t="s">
        <v>9</v>
      </c>
      <c r="H123" s="203"/>
      <c r="I123" s="203"/>
      <c r="J123" s="203"/>
      <c r="K123" s="204"/>
    </row>
    <row r="124" spans="1:11" ht="12" thickBot="1" x14ac:dyDescent="0.25">
      <c r="A124" s="205" t="s">
        <v>10</v>
      </c>
      <c r="B124" s="206"/>
      <c r="C124" s="206"/>
      <c r="D124" s="206"/>
      <c r="E124" s="207"/>
      <c r="G124" s="205" t="s">
        <v>10</v>
      </c>
      <c r="H124" s="206"/>
      <c r="I124" s="206"/>
      <c r="J124" s="206"/>
      <c r="K124" s="207"/>
    </row>
    <row r="125" spans="1:11" ht="7.5" customHeight="1" thickBot="1" x14ac:dyDescent="0.25"/>
    <row r="126" spans="1:11" x14ac:dyDescent="0.2">
      <c r="A126" s="1"/>
      <c r="B126" s="2"/>
      <c r="C126" s="2"/>
      <c r="D126" s="2"/>
      <c r="E126" s="3"/>
      <c r="G126" s="1"/>
      <c r="H126" s="2"/>
      <c r="I126" s="2"/>
      <c r="J126" s="2"/>
      <c r="K126" s="3"/>
    </row>
    <row r="127" spans="1:11" x14ac:dyDescent="0.2">
      <c r="A127" s="208" t="s">
        <v>14</v>
      </c>
      <c r="B127" s="209"/>
      <c r="C127" s="209"/>
      <c r="D127" s="214" t="str">
        <f>'Score Entry'!B26</f>
        <v>Butcher, Emily</v>
      </c>
      <c r="E127" s="215"/>
      <c r="G127" s="208" t="s">
        <v>14</v>
      </c>
      <c r="H127" s="209"/>
      <c r="I127" s="209"/>
      <c r="J127" s="214" t="str">
        <f>'Score Entry'!B27</f>
        <v>Limbley, George</v>
      </c>
      <c r="K127" s="215"/>
    </row>
    <row r="128" spans="1:11" x14ac:dyDescent="0.2">
      <c r="A128" s="6"/>
      <c r="B128" s="7"/>
      <c r="C128" s="7"/>
      <c r="D128" s="7"/>
      <c r="E128" s="8"/>
      <c r="G128" s="6"/>
      <c r="H128" s="7"/>
      <c r="I128" s="7"/>
      <c r="J128" s="7"/>
      <c r="K128" s="8"/>
    </row>
    <row r="129" spans="1:11" x14ac:dyDescent="0.2">
      <c r="A129" s="6"/>
      <c r="B129" s="7" t="s">
        <v>4</v>
      </c>
      <c r="C129" s="16">
        <v>2</v>
      </c>
      <c r="D129" s="7"/>
      <c r="E129" s="8"/>
      <c r="G129" s="6"/>
      <c r="H129" s="7" t="s">
        <v>4</v>
      </c>
      <c r="I129" s="16">
        <v>4</v>
      </c>
      <c r="J129" s="7"/>
      <c r="K129" s="8"/>
    </row>
    <row r="130" spans="1:11" x14ac:dyDescent="0.2">
      <c r="A130" s="6"/>
      <c r="B130" s="7" t="s">
        <v>0</v>
      </c>
      <c r="C130" s="16">
        <v>2</v>
      </c>
      <c r="D130" s="7"/>
      <c r="E130" s="8"/>
      <c r="G130" s="6"/>
      <c r="H130" s="7" t="s">
        <v>0</v>
      </c>
      <c r="I130" s="16">
        <v>3</v>
      </c>
      <c r="J130" s="7"/>
      <c r="K130" s="8"/>
    </row>
    <row r="131" spans="1:11" x14ac:dyDescent="0.2">
      <c r="A131" s="6"/>
      <c r="B131" s="7" t="s">
        <v>1</v>
      </c>
      <c r="C131" s="16">
        <v>2</v>
      </c>
      <c r="D131" s="9" t="s">
        <v>51</v>
      </c>
      <c r="E131" s="34">
        <f>VLOOKUP(E133,levels,2)</f>
        <v>3</v>
      </c>
      <c r="G131" s="6"/>
      <c r="H131" s="7" t="s">
        <v>1</v>
      </c>
      <c r="I131" s="16">
        <v>2</v>
      </c>
      <c r="J131" s="9" t="s">
        <v>51</v>
      </c>
      <c r="K131" s="34">
        <f>VLOOKUP(K133,levels,2)</f>
        <v>2</v>
      </c>
    </row>
    <row r="132" spans="1:11" x14ac:dyDescent="0.2">
      <c r="A132" s="6"/>
      <c r="B132" s="7" t="s">
        <v>40</v>
      </c>
      <c r="C132" s="16">
        <v>4</v>
      </c>
      <c r="D132" s="9" t="s">
        <v>6</v>
      </c>
      <c r="E132" s="10">
        <f>SUM(C129:C134)</f>
        <v>18</v>
      </c>
      <c r="G132" s="6"/>
      <c r="H132" s="7" t="s">
        <v>40</v>
      </c>
      <c r="I132" s="16">
        <v>1</v>
      </c>
      <c r="J132" s="9" t="s">
        <v>6</v>
      </c>
      <c r="K132" s="10">
        <f>SUM(I129:I134)</f>
        <v>15</v>
      </c>
    </row>
    <row r="133" spans="1:11" x14ac:dyDescent="0.2">
      <c r="A133" s="6"/>
      <c r="B133" s="7" t="s">
        <v>2</v>
      </c>
      <c r="C133" s="16">
        <v>4</v>
      </c>
      <c r="D133" s="7"/>
      <c r="E133" s="11">
        <f>E132/24</f>
        <v>0.75</v>
      </c>
      <c r="G133" s="6"/>
      <c r="H133" s="7" t="s">
        <v>2</v>
      </c>
      <c r="I133" s="16">
        <v>3</v>
      </c>
      <c r="J133" s="7"/>
      <c r="K133" s="11">
        <f>K132/24</f>
        <v>0.625</v>
      </c>
    </row>
    <row r="134" spans="1:11" x14ac:dyDescent="0.2">
      <c r="A134" s="6"/>
      <c r="B134" s="7" t="s">
        <v>3</v>
      </c>
      <c r="C134" s="16">
        <v>4</v>
      </c>
      <c r="D134" s="7"/>
      <c r="E134" s="8"/>
      <c r="G134" s="6"/>
      <c r="H134" s="7" t="s">
        <v>3</v>
      </c>
      <c r="I134" s="16">
        <v>2</v>
      </c>
      <c r="J134" s="7"/>
      <c r="K134" s="8"/>
    </row>
    <row r="135" spans="1:11" x14ac:dyDescent="0.2">
      <c r="A135" s="202" t="s">
        <v>11</v>
      </c>
      <c r="B135" s="203"/>
      <c r="C135" s="203"/>
      <c r="D135" s="203"/>
      <c r="E135" s="204"/>
      <c r="G135" s="202" t="s">
        <v>11</v>
      </c>
      <c r="H135" s="203"/>
      <c r="I135" s="203"/>
      <c r="J135" s="203"/>
      <c r="K135" s="204"/>
    </row>
    <row r="136" spans="1:11" x14ac:dyDescent="0.2">
      <c r="A136" s="202" t="s">
        <v>8</v>
      </c>
      <c r="B136" s="203"/>
      <c r="C136" s="203"/>
      <c r="D136" s="203"/>
      <c r="E136" s="204"/>
      <c r="G136" s="202" t="s">
        <v>8</v>
      </c>
      <c r="H136" s="203"/>
      <c r="I136" s="203"/>
      <c r="J136" s="203"/>
      <c r="K136" s="204"/>
    </row>
    <row r="137" spans="1:11" x14ac:dyDescent="0.2">
      <c r="A137" s="202" t="s">
        <v>9</v>
      </c>
      <c r="B137" s="203"/>
      <c r="C137" s="203"/>
      <c r="D137" s="203"/>
      <c r="E137" s="204"/>
      <c r="G137" s="202" t="s">
        <v>9</v>
      </c>
      <c r="H137" s="203"/>
      <c r="I137" s="203"/>
      <c r="J137" s="203"/>
      <c r="K137" s="204"/>
    </row>
    <row r="138" spans="1:11" ht="12" thickBot="1" x14ac:dyDescent="0.25">
      <c r="A138" s="205" t="s">
        <v>10</v>
      </c>
      <c r="B138" s="206"/>
      <c r="C138" s="206"/>
      <c r="D138" s="206"/>
      <c r="E138" s="207"/>
      <c r="G138" s="205" t="s">
        <v>10</v>
      </c>
      <c r="H138" s="206"/>
      <c r="I138" s="206"/>
      <c r="J138" s="206"/>
      <c r="K138" s="207"/>
    </row>
    <row r="139" spans="1:11" ht="6.75" customHeight="1" thickBot="1" x14ac:dyDescent="0.25"/>
    <row r="140" spans="1:11" x14ac:dyDescent="0.2">
      <c r="A140" s="1"/>
      <c r="B140" s="2"/>
      <c r="C140" s="2"/>
      <c r="D140" s="2"/>
      <c r="E140" s="3"/>
      <c r="G140" s="1"/>
      <c r="H140" s="2"/>
      <c r="I140" s="2"/>
      <c r="J140" s="2"/>
      <c r="K140" s="3"/>
    </row>
    <row r="141" spans="1:11" x14ac:dyDescent="0.2">
      <c r="A141" s="208" t="s">
        <v>14</v>
      </c>
      <c r="B141" s="209"/>
      <c r="C141" s="209"/>
      <c r="D141" s="214" t="str">
        <f>'Score Entry'!B28</f>
        <v>Parkinson, Megan</v>
      </c>
      <c r="E141" s="215"/>
      <c r="G141" s="208" t="s">
        <v>14</v>
      </c>
      <c r="H141" s="209"/>
      <c r="I141" s="209"/>
      <c r="J141" s="214" t="str">
        <f>'Score Entry'!B29</f>
        <v>Appleton, JC</v>
      </c>
      <c r="K141" s="215"/>
    </row>
    <row r="142" spans="1:11" x14ac:dyDescent="0.2">
      <c r="A142" s="6"/>
      <c r="B142" s="7"/>
      <c r="C142" s="7"/>
      <c r="D142" s="7"/>
      <c r="E142" s="8"/>
      <c r="G142" s="6"/>
      <c r="H142" s="7"/>
      <c r="I142" s="7"/>
      <c r="J142" s="7"/>
      <c r="K142" s="8"/>
    </row>
    <row r="143" spans="1:11" x14ac:dyDescent="0.2">
      <c r="A143" s="6"/>
      <c r="B143" s="7" t="s">
        <v>4</v>
      </c>
      <c r="C143" s="16">
        <v>4</v>
      </c>
      <c r="D143" s="7"/>
      <c r="E143" s="8"/>
      <c r="G143" s="6"/>
      <c r="H143" s="7" t="s">
        <v>4</v>
      </c>
      <c r="I143" s="16">
        <v>4</v>
      </c>
      <c r="J143" s="7"/>
      <c r="K143" s="8"/>
    </row>
    <row r="144" spans="1:11" x14ac:dyDescent="0.2">
      <c r="A144" s="6"/>
      <c r="B144" s="7" t="s">
        <v>0</v>
      </c>
      <c r="C144" s="16">
        <v>4</v>
      </c>
      <c r="D144" s="7"/>
      <c r="E144" s="8"/>
      <c r="G144" s="6"/>
      <c r="H144" s="7" t="s">
        <v>0</v>
      </c>
      <c r="I144" s="16">
        <v>4</v>
      </c>
      <c r="J144" s="7"/>
      <c r="K144" s="8"/>
    </row>
    <row r="145" spans="1:11" x14ac:dyDescent="0.2">
      <c r="A145" s="6"/>
      <c r="B145" s="7" t="s">
        <v>1</v>
      </c>
      <c r="C145" s="16">
        <v>4</v>
      </c>
      <c r="D145" s="9" t="s">
        <v>51</v>
      </c>
      <c r="E145" s="34">
        <f>VLOOKUP(E147,levels,2)</f>
        <v>4</v>
      </c>
      <c r="G145" s="6"/>
      <c r="H145" s="7" t="s">
        <v>1</v>
      </c>
      <c r="I145" s="16">
        <v>4</v>
      </c>
      <c r="J145" s="9" t="s">
        <v>51</v>
      </c>
      <c r="K145" s="34">
        <f>VLOOKUP(K147,levels,2)</f>
        <v>4</v>
      </c>
    </row>
    <row r="146" spans="1:11" x14ac:dyDescent="0.2">
      <c r="A146" s="6"/>
      <c r="B146" s="7" t="s">
        <v>40</v>
      </c>
      <c r="C146" s="16">
        <v>4</v>
      </c>
      <c r="D146" s="9" t="s">
        <v>6</v>
      </c>
      <c r="E146" s="10">
        <f>SUM(C143:C148)</f>
        <v>24</v>
      </c>
      <c r="G146" s="6"/>
      <c r="H146" s="7" t="s">
        <v>40</v>
      </c>
      <c r="I146" s="16">
        <v>4</v>
      </c>
      <c r="J146" s="9" t="s">
        <v>6</v>
      </c>
      <c r="K146" s="10">
        <f>SUM(I143:I148)</f>
        <v>24</v>
      </c>
    </row>
    <row r="147" spans="1:11" x14ac:dyDescent="0.2">
      <c r="A147" s="6"/>
      <c r="B147" s="7" t="s">
        <v>2</v>
      </c>
      <c r="C147" s="16">
        <v>4</v>
      </c>
      <c r="D147" s="7"/>
      <c r="E147" s="11">
        <f>E146/24</f>
        <v>1</v>
      </c>
      <c r="G147" s="6"/>
      <c r="H147" s="7" t="s">
        <v>2</v>
      </c>
      <c r="I147" s="16">
        <v>4</v>
      </c>
      <c r="J147" s="7"/>
      <c r="K147" s="11">
        <f>K146/24</f>
        <v>1</v>
      </c>
    </row>
    <row r="148" spans="1:11" x14ac:dyDescent="0.2">
      <c r="A148" s="6"/>
      <c r="B148" s="7" t="s">
        <v>3</v>
      </c>
      <c r="C148" s="16">
        <v>4</v>
      </c>
      <c r="D148" s="7"/>
      <c r="E148" s="8"/>
      <c r="G148" s="6"/>
      <c r="H148" s="7" t="s">
        <v>3</v>
      </c>
      <c r="I148" s="16">
        <v>4</v>
      </c>
      <c r="J148" s="7"/>
      <c r="K148" s="8"/>
    </row>
    <row r="149" spans="1:11" x14ac:dyDescent="0.2">
      <c r="A149" s="202" t="s">
        <v>11</v>
      </c>
      <c r="B149" s="203"/>
      <c r="C149" s="203"/>
      <c r="D149" s="203"/>
      <c r="E149" s="204"/>
      <c r="G149" s="202" t="s">
        <v>11</v>
      </c>
      <c r="H149" s="203"/>
      <c r="I149" s="203"/>
      <c r="J149" s="203"/>
      <c r="K149" s="204"/>
    </row>
    <row r="150" spans="1:11" x14ac:dyDescent="0.2">
      <c r="A150" s="202" t="s">
        <v>8</v>
      </c>
      <c r="B150" s="203"/>
      <c r="C150" s="203"/>
      <c r="D150" s="203"/>
      <c r="E150" s="204"/>
      <c r="G150" s="202" t="s">
        <v>8</v>
      </c>
      <c r="H150" s="203"/>
      <c r="I150" s="203"/>
      <c r="J150" s="203"/>
      <c r="K150" s="204"/>
    </row>
    <row r="151" spans="1:11" x14ac:dyDescent="0.2">
      <c r="A151" s="202" t="s">
        <v>9</v>
      </c>
      <c r="B151" s="203"/>
      <c r="C151" s="203"/>
      <c r="D151" s="203"/>
      <c r="E151" s="204"/>
      <c r="G151" s="202" t="s">
        <v>9</v>
      </c>
      <c r="H151" s="203"/>
      <c r="I151" s="203"/>
      <c r="J151" s="203"/>
      <c r="K151" s="204"/>
    </row>
    <row r="152" spans="1:11" ht="12" thickBot="1" x14ac:dyDescent="0.25">
      <c r="A152" s="205" t="s">
        <v>10</v>
      </c>
      <c r="B152" s="206"/>
      <c r="C152" s="206"/>
      <c r="D152" s="206"/>
      <c r="E152" s="207"/>
      <c r="G152" s="205" t="s">
        <v>10</v>
      </c>
      <c r="H152" s="206"/>
      <c r="I152" s="206"/>
      <c r="J152" s="206"/>
      <c r="K152" s="207"/>
    </row>
    <row r="153" spans="1:11" ht="4.5" customHeight="1" thickBot="1" x14ac:dyDescent="0.25"/>
    <row r="154" spans="1:11" x14ac:dyDescent="0.2">
      <c r="A154" s="1"/>
      <c r="B154" s="2"/>
      <c r="C154" s="2"/>
      <c r="D154" s="2"/>
      <c r="E154" s="3"/>
      <c r="G154" s="1"/>
      <c r="H154" s="2"/>
      <c r="I154" s="2"/>
      <c r="J154" s="2"/>
      <c r="K154" s="3"/>
    </row>
    <row r="155" spans="1:11" x14ac:dyDescent="0.2">
      <c r="A155" s="208" t="s">
        <v>14</v>
      </c>
      <c r="B155" s="209"/>
      <c r="C155" s="209"/>
      <c r="D155" s="214" t="str">
        <f>'Score Entry'!B30</f>
        <v>Taylor, Marcus</v>
      </c>
      <c r="E155" s="215"/>
      <c r="G155" s="208" t="s">
        <v>14</v>
      </c>
      <c r="H155" s="209"/>
      <c r="I155" s="209"/>
      <c r="J155" s="214" t="str">
        <f>'Score Entry'!B31</f>
        <v>Judd, Ansel</v>
      </c>
      <c r="K155" s="215"/>
    </row>
    <row r="156" spans="1:11" x14ac:dyDescent="0.2">
      <c r="A156" s="6"/>
      <c r="B156" s="7"/>
      <c r="C156" s="7"/>
      <c r="D156" s="7"/>
      <c r="E156" s="8"/>
      <c r="G156" s="6"/>
      <c r="H156" s="7"/>
      <c r="I156" s="7"/>
      <c r="J156" s="7"/>
      <c r="K156" s="8"/>
    </row>
    <row r="157" spans="1:11" x14ac:dyDescent="0.2">
      <c r="A157" s="6"/>
      <c r="B157" s="7" t="s">
        <v>4</v>
      </c>
      <c r="C157" s="16">
        <v>4</v>
      </c>
      <c r="D157" s="7"/>
      <c r="E157" s="8"/>
      <c r="G157" s="6"/>
      <c r="H157" s="7" t="s">
        <v>4</v>
      </c>
      <c r="I157" s="16">
        <v>3</v>
      </c>
      <c r="J157" s="7"/>
      <c r="K157" s="8"/>
    </row>
    <row r="158" spans="1:11" x14ac:dyDescent="0.2">
      <c r="A158" s="6"/>
      <c r="B158" s="7" t="s">
        <v>0</v>
      </c>
      <c r="C158" s="16">
        <v>4</v>
      </c>
      <c r="D158" s="7"/>
      <c r="E158" s="8"/>
      <c r="G158" s="6"/>
      <c r="H158" s="7" t="s">
        <v>0</v>
      </c>
      <c r="I158" s="16">
        <v>4</v>
      </c>
      <c r="J158" s="7"/>
      <c r="K158" s="8"/>
    </row>
    <row r="159" spans="1:11" x14ac:dyDescent="0.2">
      <c r="A159" s="6"/>
      <c r="B159" s="7" t="s">
        <v>1</v>
      </c>
      <c r="C159" s="16">
        <v>4</v>
      </c>
      <c r="D159" s="9" t="s">
        <v>51</v>
      </c>
      <c r="E159" s="34">
        <f>VLOOKUP(E161,levels,2)</f>
        <v>4</v>
      </c>
      <c r="G159" s="6"/>
      <c r="H159" s="7" t="s">
        <v>1</v>
      </c>
      <c r="I159" s="16">
        <v>4</v>
      </c>
      <c r="J159" s="9" t="s">
        <v>51</v>
      </c>
      <c r="K159" s="34">
        <f>VLOOKUP(K161,levels,2)</f>
        <v>4</v>
      </c>
    </row>
    <row r="160" spans="1:11" x14ac:dyDescent="0.2">
      <c r="A160" s="6"/>
      <c r="B160" s="7" t="s">
        <v>40</v>
      </c>
      <c r="C160" s="16">
        <v>4</v>
      </c>
      <c r="D160" s="9" t="s">
        <v>6</v>
      </c>
      <c r="E160" s="10">
        <f>SUM(C157:C162)</f>
        <v>24</v>
      </c>
      <c r="G160" s="6"/>
      <c r="H160" s="7" t="s">
        <v>40</v>
      </c>
      <c r="I160" s="16">
        <v>4</v>
      </c>
      <c r="J160" s="9" t="s">
        <v>6</v>
      </c>
      <c r="K160" s="10">
        <f>SUM(I157:I162)</f>
        <v>23</v>
      </c>
    </row>
    <row r="161" spans="1:11" x14ac:dyDescent="0.2">
      <c r="A161" s="6"/>
      <c r="B161" s="7" t="s">
        <v>2</v>
      </c>
      <c r="C161" s="16">
        <v>4</v>
      </c>
      <c r="D161" s="7"/>
      <c r="E161" s="11">
        <f>E160/24</f>
        <v>1</v>
      </c>
      <c r="G161" s="6"/>
      <c r="H161" s="7" t="s">
        <v>2</v>
      </c>
      <c r="I161" s="16">
        <v>4</v>
      </c>
      <c r="J161" s="7"/>
      <c r="K161" s="11">
        <f>K160/24</f>
        <v>0.95833333333333337</v>
      </c>
    </row>
    <row r="162" spans="1:11" x14ac:dyDescent="0.2">
      <c r="A162" s="6"/>
      <c r="B162" s="7" t="s">
        <v>3</v>
      </c>
      <c r="C162" s="16">
        <v>4</v>
      </c>
      <c r="D162" s="7"/>
      <c r="E162" s="8"/>
      <c r="G162" s="6"/>
      <c r="H162" s="7" t="s">
        <v>3</v>
      </c>
      <c r="I162" s="16">
        <v>4</v>
      </c>
      <c r="J162" s="7"/>
      <c r="K162" s="8"/>
    </row>
    <row r="163" spans="1:11" x14ac:dyDescent="0.2">
      <c r="A163" s="202" t="s">
        <v>11</v>
      </c>
      <c r="B163" s="203"/>
      <c r="C163" s="203"/>
      <c r="D163" s="203"/>
      <c r="E163" s="204"/>
      <c r="G163" s="202" t="s">
        <v>11</v>
      </c>
      <c r="H163" s="203"/>
      <c r="I163" s="203"/>
      <c r="J163" s="203"/>
      <c r="K163" s="204"/>
    </row>
    <row r="164" spans="1:11" x14ac:dyDescent="0.2">
      <c r="A164" s="202" t="s">
        <v>8</v>
      </c>
      <c r="B164" s="203"/>
      <c r="C164" s="203"/>
      <c r="D164" s="203"/>
      <c r="E164" s="204"/>
      <c r="G164" s="202" t="s">
        <v>8</v>
      </c>
      <c r="H164" s="203"/>
      <c r="I164" s="203"/>
      <c r="J164" s="203"/>
      <c r="K164" s="204"/>
    </row>
    <row r="165" spans="1:11" x14ac:dyDescent="0.2">
      <c r="A165" s="202" t="s">
        <v>9</v>
      </c>
      <c r="B165" s="203"/>
      <c r="C165" s="203"/>
      <c r="D165" s="203"/>
      <c r="E165" s="204"/>
      <c r="G165" s="202" t="s">
        <v>9</v>
      </c>
      <c r="H165" s="203"/>
      <c r="I165" s="203"/>
      <c r="J165" s="203"/>
      <c r="K165" s="204"/>
    </row>
    <row r="166" spans="1:11" ht="12" thickBot="1" x14ac:dyDescent="0.25">
      <c r="A166" s="205" t="s">
        <v>10</v>
      </c>
      <c r="B166" s="206"/>
      <c r="C166" s="206"/>
      <c r="D166" s="206"/>
      <c r="E166" s="207"/>
      <c r="G166" s="205" t="s">
        <v>10</v>
      </c>
      <c r="H166" s="206"/>
      <c r="I166" s="206"/>
      <c r="J166" s="206"/>
      <c r="K166" s="207"/>
    </row>
    <row r="167" spans="1:11" ht="57" customHeight="1" thickBot="1" x14ac:dyDescent="0.25"/>
    <row r="168" spans="1:11" x14ac:dyDescent="0.2">
      <c r="A168" s="1"/>
      <c r="B168" s="2"/>
      <c r="C168" s="2"/>
      <c r="D168" s="2"/>
      <c r="E168" s="3"/>
      <c r="G168" s="1"/>
      <c r="H168" s="2"/>
      <c r="I168" s="2"/>
      <c r="J168" s="2"/>
      <c r="K168" s="3"/>
    </row>
    <row r="169" spans="1:11" x14ac:dyDescent="0.2">
      <c r="A169" s="208" t="s">
        <v>14</v>
      </c>
      <c r="B169" s="209"/>
      <c r="C169" s="209"/>
      <c r="D169" s="214" t="str">
        <f>'Score Entry'!B32</f>
        <v>Davis, William</v>
      </c>
      <c r="E169" s="215"/>
      <c r="G169" s="208" t="s">
        <v>14</v>
      </c>
      <c r="H169" s="209"/>
      <c r="I169" s="209"/>
      <c r="J169" s="214" t="str">
        <f>'Score Entry'!B33</f>
        <v>Hansen, Ellen</v>
      </c>
      <c r="K169" s="215"/>
    </row>
    <row r="170" spans="1:11" x14ac:dyDescent="0.2">
      <c r="A170" s="6"/>
      <c r="B170" s="7"/>
      <c r="C170" s="7"/>
      <c r="D170" s="7"/>
      <c r="E170" s="8"/>
      <c r="G170" s="6"/>
      <c r="H170" s="7"/>
      <c r="I170" s="7"/>
      <c r="J170" s="7"/>
      <c r="K170" s="8"/>
    </row>
    <row r="171" spans="1:11" x14ac:dyDescent="0.2">
      <c r="A171" s="6"/>
      <c r="B171" s="7" t="s">
        <v>4</v>
      </c>
      <c r="C171" s="16">
        <v>3</v>
      </c>
      <c r="D171" s="7"/>
      <c r="E171" s="8"/>
      <c r="G171" s="6"/>
      <c r="H171" s="7" t="s">
        <v>4</v>
      </c>
      <c r="I171" s="16">
        <v>4</v>
      </c>
      <c r="J171" s="7"/>
      <c r="K171" s="8"/>
    </row>
    <row r="172" spans="1:11" x14ac:dyDescent="0.2">
      <c r="A172" s="6"/>
      <c r="B172" s="7" t="s">
        <v>0</v>
      </c>
      <c r="C172" s="16">
        <v>3</v>
      </c>
      <c r="D172" s="7"/>
      <c r="E172" s="8"/>
      <c r="G172" s="6"/>
      <c r="H172" s="7" t="s">
        <v>0</v>
      </c>
      <c r="I172" s="16">
        <v>2</v>
      </c>
      <c r="J172" s="7"/>
      <c r="K172" s="8"/>
    </row>
    <row r="173" spans="1:11" x14ac:dyDescent="0.2">
      <c r="A173" s="6"/>
      <c r="B173" s="7" t="s">
        <v>1</v>
      </c>
      <c r="C173" s="16">
        <v>3</v>
      </c>
      <c r="D173" s="9" t="s">
        <v>51</v>
      </c>
      <c r="E173" s="34">
        <f>VLOOKUP(E175,levels,2)</f>
        <v>3</v>
      </c>
      <c r="G173" s="6"/>
      <c r="H173" s="7" t="s">
        <v>1</v>
      </c>
      <c r="I173" s="16">
        <v>4</v>
      </c>
      <c r="J173" s="9" t="s">
        <v>51</v>
      </c>
      <c r="K173" s="34">
        <f>VLOOKUP(K175,levels,2)</f>
        <v>3</v>
      </c>
    </row>
    <row r="174" spans="1:11" x14ac:dyDescent="0.2">
      <c r="A174" s="6"/>
      <c r="B174" s="7" t="s">
        <v>40</v>
      </c>
      <c r="C174" s="16">
        <v>4</v>
      </c>
      <c r="D174" s="9" t="s">
        <v>6</v>
      </c>
      <c r="E174" s="10">
        <f>SUM(C171:C176)</f>
        <v>21</v>
      </c>
      <c r="G174" s="6"/>
      <c r="H174" s="7" t="s">
        <v>40</v>
      </c>
      <c r="I174" s="16">
        <v>2</v>
      </c>
      <c r="J174" s="9" t="s">
        <v>6</v>
      </c>
      <c r="K174" s="10">
        <f>SUM(I171:I176)</f>
        <v>19</v>
      </c>
    </row>
    <row r="175" spans="1:11" x14ac:dyDescent="0.2">
      <c r="A175" s="6"/>
      <c r="B175" s="7" t="s">
        <v>2</v>
      </c>
      <c r="C175" s="16">
        <v>4</v>
      </c>
      <c r="D175" s="7"/>
      <c r="E175" s="11">
        <f>E174/24</f>
        <v>0.875</v>
      </c>
      <c r="G175" s="6"/>
      <c r="H175" s="7" t="s">
        <v>2</v>
      </c>
      <c r="I175" s="16">
        <v>4</v>
      </c>
      <c r="J175" s="7"/>
      <c r="K175" s="11">
        <f>K174/24</f>
        <v>0.79166666666666663</v>
      </c>
    </row>
    <row r="176" spans="1:11" x14ac:dyDescent="0.2">
      <c r="A176" s="6"/>
      <c r="B176" s="7" t="s">
        <v>3</v>
      </c>
      <c r="C176" s="16">
        <v>4</v>
      </c>
      <c r="D176" s="7"/>
      <c r="E176" s="8"/>
      <c r="G176" s="6"/>
      <c r="H176" s="7" t="s">
        <v>3</v>
      </c>
      <c r="I176" s="16">
        <v>3</v>
      </c>
      <c r="J176" s="7"/>
      <c r="K176" s="8"/>
    </row>
    <row r="177" spans="1:11" x14ac:dyDescent="0.2">
      <c r="A177" s="202" t="s">
        <v>11</v>
      </c>
      <c r="B177" s="203"/>
      <c r="C177" s="203"/>
      <c r="D177" s="203"/>
      <c r="E177" s="204"/>
      <c r="G177" s="202" t="s">
        <v>11</v>
      </c>
      <c r="H177" s="203"/>
      <c r="I177" s="203"/>
      <c r="J177" s="203"/>
      <c r="K177" s="204"/>
    </row>
    <row r="178" spans="1:11" x14ac:dyDescent="0.2">
      <c r="A178" s="202" t="s">
        <v>8</v>
      </c>
      <c r="B178" s="203"/>
      <c r="C178" s="203"/>
      <c r="D178" s="203"/>
      <c r="E178" s="204"/>
      <c r="G178" s="202" t="s">
        <v>8</v>
      </c>
      <c r="H178" s="203"/>
      <c r="I178" s="203"/>
      <c r="J178" s="203"/>
      <c r="K178" s="204"/>
    </row>
    <row r="179" spans="1:11" x14ac:dyDescent="0.2">
      <c r="A179" s="202" t="s">
        <v>9</v>
      </c>
      <c r="B179" s="203"/>
      <c r="C179" s="203"/>
      <c r="D179" s="203"/>
      <c r="E179" s="204"/>
      <c r="G179" s="202" t="s">
        <v>9</v>
      </c>
      <c r="H179" s="203"/>
      <c r="I179" s="203"/>
      <c r="J179" s="203"/>
      <c r="K179" s="204"/>
    </row>
    <row r="180" spans="1:11" ht="12" thickBot="1" x14ac:dyDescent="0.25">
      <c r="A180" s="205" t="s">
        <v>10</v>
      </c>
      <c r="B180" s="206"/>
      <c r="C180" s="206"/>
      <c r="D180" s="206"/>
      <c r="E180" s="207"/>
      <c r="G180" s="205" t="s">
        <v>10</v>
      </c>
      <c r="H180" s="206"/>
      <c r="I180" s="206"/>
      <c r="J180" s="206"/>
      <c r="K180" s="207"/>
    </row>
    <row r="181" spans="1:11" ht="8.25" customHeight="1" thickBot="1" x14ac:dyDescent="0.25"/>
    <row r="182" spans="1:11" x14ac:dyDescent="0.2">
      <c r="A182" s="1"/>
      <c r="B182" s="2"/>
      <c r="C182" s="2"/>
      <c r="D182" s="2"/>
      <c r="E182" s="3"/>
      <c r="G182" s="1"/>
      <c r="H182" s="2"/>
      <c r="I182" s="2"/>
      <c r="J182" s="2"/>
      <c r="K182" s="3"/>
    </row>
    <row r="183" spans="1:11" x14ac:dyDescent="0.2">
      <c r="A183" s="208" t="s">
        <v>14</v>
      </c>
      <c r="B183" s="209"/>
      <c r="C183" s="209"/>
      <c r="D183" s="214" t="str">
        <f>'Score Entry'!B34</f>
        <v>Shafer, Ryland</v>
      </c>
      <c r="E183" s="215"/>
      <c r="G183" s="208" t="s">
        <v>14</v>
      </c>
      <c r="H183" s="209"/>
      <c r="I183" s="209"/>
      <c r="J183" s="214" t="str">
        <f>'Score Entry'!B35</f>
        <v>Grant, Marianne</v>
      </c>
      <c r="K183" s="215"/>
    </row>
    <row r="184" spans="1:11" x14ac:dyDescent="0.2">
      <c r="A184" s="6"/>
      <c r="B184" s="7"/>
      <c r="C184" s="7"/>
      <c r="D184" s="7"/>
      <c r="E184" s="8"/>
      <c r="G184" s="6"/>
      <c r="H184" s="7"/>
      <c r="I184" s="7"/>
      <c r="J184" s="7"/>
      <c r="K184" s="8"/>
    </row>
    <row r="185" spans="1:11" x14ac:dyDescent="0.2">
      <c r="A185" s="6"/>
      <c r="B185" s="7" t="s">
        <v>4</v>
      </c>
      <c r="C185" s="16">
        <v>4</v>
      </c>
      <c r="D185" s="7"/>
      <c r="E185" s="8"/>
      <c r="G185" s="6"/>
      <c r="H185" s="7" t="s">
        <v>4</v>
      </c>
      <c r="I185" s="16">
        <v>4</v>
      </c>
      <c r="J185" s="7"/>
      <c r="K185" s="8"/>
    </row>
    <row r="186" spans="1:11" x14ac:dyDescent="0.2">
      <c r="A186" s="6"/>
      <c r="B186" s="7" t="s">
        <v>0</v>
      </c>
      <c r="C186" s="16">
        <v>4</v>
      </c>
      <c r="D186" s="7"/>
      <c r="E186" s="8"/>
      <c r="G186" s="6"/>
      <c r="H186" s="7" t="s">
        <v>0</v>
      </c>
      <c r="I186" s="16">
        <v>3</v>
      </c>
      <c r="J186" s="7"/>
      <c r="K186" s="8"/>
    </row>
    <row r="187" spans="1:11" x14ac:dyDescent="0.2">
      <c r="A187" s="6"/>
      <c r="B187" s="7" t="s">
        <v>1</v>
      </c>
      <c r="C187" s="16">
        <v>3</v>
      </c>
      <c r="D187" s="9" t="s">
        <v>51</v>
      </c>
      <c r="E187" s="34">
        <f>VLOOKUP(E189,levels,2)</f>
        <v>3</v>
      </c>
      <c r="G187" s="6"/>
      <c r="H187" s="7" t="s">
        <v>1</v>
      </c>
      <c r="I187" s="16">
        <v>3</v>
      </c>
      <c r="J187" s="9" t="s">
        <v>51</v>
      </c>
      <c r="K187" s="34">
        <f>VLOOKUP(K189,levels,2)</f>
        <v>3</v>
      </c>
    </row>
    <row r="188" spans="1:11" x14ac:dyDescent="0.2">
      <c r="A188" s="6"/>
      <c r="B188" s="7" t="s">
        <v>40</v>
      </c>
      <c r="C188" s="16">
        <v>4</v>
      </c>
      <c r="D188" s="9" t="s">
        <v>6</v>
      </c>
      <c r="E188" s="10">
        <f>SUM(C185:C190)</f>
        <v>19</v>
      </c>
      <c r="G188" s="6"/>
      <c r="H188" s="7" t="s">
        <v>40</v>
      </c>
      <c r="I188" s="16">
        <v>3</v>
      </c>
      <c r="J188" s="9" t="s">
        <v>6</v>
      </c>
      <c r="K188" s="10">
        <f>SUM(I185:I190)</f>
        <v>18</v>
      </c>
    </row>
    <row r="189" spans="1:11" x14ac:dyDescent="0.2">
      <c r="A189" s="6"/>
      <c r="B189" s="7" t="s">
        <v>2</v>
      </c>
      <c r="C189" s="16">
        <v>2</v>
      </c>
      <c r="D189" s="7"/>
      <c r="E189" s="11">
        <f>E188/24</f>
        <v>0.79166666666666663</v>
      </c>
      <c r="G189" s="6"/>
      <c r="H189" s="7" t="s">
        <v>2</v>
      </c>
      <c r="I189" s="16">
        <v>2</v>
      </c>
      <c r="J189" s="7"/>
      <c r="K189" s="11">
        <f>K188/24</f>
        <v>0.75</v>
      </c>
    </row>
    <row r="190" spans="1:11" x14ac:dyDescent="0.2">
      <c r="A190" s="6"/>
      <c r="B190" s="7" t="s">
        <v>3</v>
      </c>
      <c r="C190" s="16">
        <v>2</v>
      </c>
      <c r="D190" s="7"/>
      <c r="E190" s="8"/>
      <c r="G190" s="6"/>
      <c r="H190" s="7" t="s">
        <v>3</v>
      </c>
      <c r="I190" s="16">
        <v>3</v>
      </c>
      <c r="J190" s="7"/>
      <c r="K190" s="8"/>
    </row>
    <row r="191" spans="1:11" x14ac:dyDescent="0.2">
      <c r="A191" s="202" t="s">
        <v>11</v>
      </c>
      <c r="B191" s="203"/>
      <c r="C191" s="203"/>
      <c r="D191" s="203"/>
      <c r="E191" s="204"/>
      <c r="G191" s="202" t="s">
        <v>11</v>
      </c>
      <c r="H191" s="203"/>
      <c r="I191" s="203"/>
      <c r="J191" s="203"/>
      <c r="K191" s="204"/>
    </row>
    <row r="192" spans="1:11" x14ac:dyDescent="0.2">
      <c r="A192" s="202" t="s">
        <v>8</v>
      </c>
      <c r="B192" s="203"/>
      <c r="C192" s="203"/>
      <c r="D192" s="203"/>
      <c r="E192" s="204"/>
      <c r="G192" s="202" t="s">
        <v>8</v>
      </c>
      <c r="H192" s="203"/>
      <c r="I192" s="203"/>
      <c r="J192" s="203"/>
      <c r="K192" s="204"/>
    </row>
    <row r="193" spans="1:11" x14ac:dyDescent="0.2">
      <c r="A193" s="202" t="s">
        <v>9</v>
      </c>
      <c r="B193" s="203"/>
      <c r="C193" s="203"/>
      <c r="D193" s="203"/>
      <c r="E193" s="204"/>
      <c r="G193" s="202" t="s">
        <v>9</v>
      </c>
      <c r="H193" s="203"/>
      <c r="I193" s="203"/>
      <c r="J193" s="203"/>
      <c r="K193" s="204"/>
    </row>
    <row r="194" spans="1:11" ht="12" thickBot="1" x14ac:dyDescent="0.25">
      <c r="A194" s="205" t="s">
        <v>10</v>
      </c>
      <c r="B194" s="206"/>
      <c r="C194" s="206"/>
      <c r="D194" s="206"/>
      <c r="E194" s="207"/>
      <c r="G194" s="205" t="s">
        <v>10</v>
      </c>
      <c r="H194" s="206"/>
      <c r="I194" s="206"/>
      <c r="J194" s="206"/>
      <c r="K194" s="207"/>
    </row>
    <row r="195" spans="1:11" ht="7.5" customHeight="1" thickBot="1" x14ac:dyDescent="0.25"/>
    <row r="196" spans="1:11" x14ac:dyDescent="0.2">
      <c r="A196" s="1"/>
      <c r="B196" s="2"/>
      <c r="C196" s="2"/>
      <c r="D196" s="2"/>
      <c r="E196" s="3"/>
      <c r="G196" s="1"/>
      <c r="H196" s="2"/>
      <c r="I196" s="2"/>
      <c r="J196" s="2"/>
      <c r="K196" s="3"/>
    </row>
    <row r="197" spans="1:11" x14ac:dyDescent="0.2">
      <c r="A197" s="208" t="s">
        <v>14</v>
      </c>
      <c r="B197" s="209"/>
      <c r="C197" s="209"/>
      <c r="D197" s="214" t="str">
        <f>'Score Entry'!B36</f>
        <v>Hutland, Jemima</v>
      </c>
      <c r="E197" s="215"/>
      <c r="G197" s="208" t="s">
        <v>14</v>
      </c>
      <c r="H197" s="209"/>
      <c r="I197" s="209"/>
      <c r="J197" s="214" t="str">
        <f>'Score Entry'!B37</f>
        <v>Corsey, Donald</v>
      </c>
      <c r="K197" s="215"/>
    </row>
    <row r="198" spans="1:11" x14ac:dyDescent="0.2">
      <c r="A198" s="6"/>
      <c r="B198" s="7"/>
      <c r="C198" s="7"/>
      <c r="D198" s="7"/>
      <c r="E198" s="8"/>
      <c r="G198" s="6"/>
      <c r="H198" s="7"/>
      <c r="I198" s="7"/>
      <c r="J198" s="43"/>
      <c r="K198" s="8"/>
    </row>
    <row r="199" spans="1:11" x14ac:dyDescent="0.2">
      <c r="A199" s="6"/>
      <c r="B199" s="7" t="s">
        <v>4</v>
      </c>
      <c r="C199" s="16">
        <v>4</v>
      </c>
      <c r="D199" s="7"/>
      <c r="E199" s="8"/>
      <c r="G199" s="6"/>
      <c r="H199" s="7" t="s">
        <v>4</v>
      </c>
      <c r="I199" s="16">
        <v>3</v>
      </c>
      <c r="J199" s="7"/>
      <c r="K199" s="8"/>
    </row>
    <row r="200" spans="1:11" x14ac:dyDescent="0.2">
      <c r="A200" s="6"/>
      <c r="B200" s="7" t="s">
        <v>0</v>
      </c>
      <c r="C200" s="16">
        <v>4</v>
      </c>
      <c r="D200" s="7"/>
      <c r="E200" s="8"/>
      <c r="G200" s="6"/>
      <c r="H200" s="7" t="s">
        <v>0</v>
      </c>
      <c r="I200" s="16">
        <v>3</v>
      </c>
      <c r="J200" s="7"/>
      <c r="K200" s="8"/>
    </row>
    <row r="201" spans="1:11" x14ac:dyDescent="0.2">
      <c r="A201" s="6"/>
      <c r="B201" s="7" t="s">
        <v>1</v>
      </c>
      <c r="C201" s="16">
        <v>4</v>
      </c>
      <c r="D201" s="9" t="s">
        <v>51</v>
      </c>
      <c r="E201" s="34">
        <f>VLOOKUP(E203,levels,2)</f>
        <v>4</v>
      </c>
      <c r="G201" s="6"/>
      <c r="H201" s="7" t="s">
        <v>1</v>
      </c>
      <c r="I201" s="16">
        <v>2</v>
      </c>
      <c r="J201" s="9" t="s">
        <v>51</v>
      </c>
      <c r="K201" s="34">
        <f>VLOOKUP(K203,levels,2)</f>
        <v>2</v>
      </c>
    </row>
    <row r="202" spans="1:11" x14ac:dyDescent="0.2">
      <c r="A202" s="6"/>
      <c r="B202" s="7" t="s">
        <v>40</v>
      </c>
      <c r="C202" s="16">
        <v>4</v>
      </c>
      <c r="D202" s="9" t="s">
        <v>6</v>
      </c>
      <c r="E202" s="10">
        <f>SUM(C199:C204)</f>
        <v>24</v>
      </c>
      <c r="G202" s="6"/>
      <c r="H202" s="7" t="s">
        <v>40</v>
      </c>
      <c r="I202" s="16">
        <v>4</v>
      </c>
      <c r="J202" s="9" t="s">
        <v>6</v>
      </c>
      <c r="K202" s="10">
        <f>SUM(I199:I204)</f>
        <v>16</v>
      </c>
    </row>
    <row r="203" spans="1:11" x14ac:dyDescent="0.2">
      <c r="A203" s="6"/>
      <c r="B203" s="7" t="s">
        <v>2</v>
      </c>
      <c r="C203" s="16">
        <v>4</v>
      </c>
      <c r="D203" s="7"/>
      <c r="E203" s="11">
        <f>E202/24</f>
        <v>1</v>
      </c>
      <c r="G203" s="6"/>
      <c r="H203" s="7" t="s">
        <v>2</v>
      </c>
      <c r="I203" s="16">
        <v>2</v>
      </c>
      <c r="J203" s="7"/>
      <c r="K203" s="11">
        <f>K202/24</f>
        <v>0.66666666666666663</v>
      </c>
    </row>
    <row r="204" spans="1:11" x14ac:dyDescent="0.2">
      <c r="A204" s="6"/>
      <c r="B204" s="7" t="s">
        <v>3</v>
      </c>
      <c r="C204" s="16">
        <v>4</v>
      </c>
      <c r="D204" s="7"/>
      <c r="E204" s="8"/>
      <c r="G204" s="6"/>
      <c r="H204" s="7" t="s">
        <v>3</v>
      </c>
      <c r="I204" s="16">
        <v>2</v>
      </c>
      <c r="J204" s="7"/>
      <c r="K204" s="8"/>
    </row>
    <row r="205" spans="1:11" x14ac:dyDescent="0.2">
      <c r="A205" s="202" t="s">
        <v>11</v>
      </c>
      <c r="B205" s="203"/>
      <c r="C205" s="203"/>
      <c r="D205" s="203"/>
      <c r="E205" s="204"/>
      <c r="G205" s="202" t="s">
        <v>11</v>
      </c>
      <c r="H205" s="203"/>
      <c r="I205" s="203"/>
      <c r="J205" s="203"/>
      <c r="K205" s="204"/>
    </row>
    <row r="206" spans="1:11" x14ac:dyDescent="0.2">
      <c r="A206" s="202" t="s">
        <v>8</v>
      </c>
      <c r="B206" s="203"/>
      <c r="C206" s="203"/>
      <c r="D206" s="203"/>
      <c r="E206" s="204"/>
      <c r="G206" s="202" t="s">
        <v>8</v>
      </c>
      <c r="H206" s="203"/>
      <c r="I206" s="203"/>
      <c r="J206" s="203"/>
      <c r="K206" s="204"/>
    </row>
    <row r="207" spans="1:11" x14ac:dyDescent="0.2">
      <c r="A207" s="202" t="s">
        <v>9</v>
      </c>
      <c r="B207" s="203"/>
      <c r="C207" s="203"/>
      <c r="D207" s="203"/>
      <c r="E207" s="204"/>
      <c r="G207" s="202" t="s">
        <v>9</v>
      </c>
      <c r="H207" s="203"/>
      <c r="I207" s="203"/>
      <c r="J207" s="203"/>
      <c r="K207" s="204"/>
    </row>
    <row r="208" spans="1:11" ht="12" thickBot="1" x14ac:dyDescent="0.25">
      <c r="A208" s="205" t="s">
        <v>10</v>
      </c>
      <c r="B208" s="206"/>
      <c r="C208" s="206"/>
      <c r="D208" s="206"/>
      <c r="E208" s="207"/>
      <c r="G208" s="205" t="s">
        <v>10</v>
      </c>
      <c r="H208" s="206"/>
      <c r="I208" s="206"/>
      <c r="J208" s="206"/>
      <c r="K208" s="207"/>
    </row>
    <row r="209" spans="1:11" ht="12" thickBot="1" x14ac:dyDescent="0.25"/>
    <row r="210" spans="1:11" x14ac:dyDescent="0.2">
      <c r="A210" s="1"/>
      <c r="B210" s="2"/>
      <c r="C210" s="2"/>
      <c r="D210" s="2"/>
      <c r="E210" s="3"/>
      <c r="G210" s="1"/>
      <c r="H210" s="2"/>
      <c r="I210" s="2"/>
      <c r="J210" s="2"/>
      <c r="K210" s="3"/>
    </row>
    <row r="211" spans="1:11" x14ac:dyDescent="0.2">
      <c r="A211" s="208" t="s">
        <v>14</v>
      </c>
      <c r="B211" s="209"/>
      <c r="C211" s="209"/>
      <c r="D211" s="214" t="str">
        <f>'Score Entry'!B38</f>
        <v>Brandt, Elijah</v>
      </c>
      <c r="E211" s="215"/>
      <c r="G211" s="208" t="s">
        <v>14</v>
      </c>
      <c r="H211" s="209"/>
      <c r="I211" s="209"/>
      <c r="J211" s="214" t="str">
        <f>'Score Entry'!B39</f>
        <v>Newland, Boyd</v>
      </c>
      <c r="K211" s="215"/>
    </row>
    <row r="212" spans="1:11" x14ac:dyDescent="0.2">
      <c r="A212" s="6"/>
      <c r="B212" s="7"/>
      <c r="C212" s="7"/>
      <c r="D212" s="7"/>
      <c r="E212" s="8"/>
      <c r="G212" s="6"/>
      <c r="H212" s="7"/>
      <c r="I212" s="7"/>
      <c r="J212" s="7"/>
      <c r="K212" s="8"/>
    </row>
    <row r="213" spans="1:11" x14ac:dyDescent="0.2">
      <c r="A213" s="6"/>
      <c r="B213" s="7" t="s">
        <v>4</v>
      </c>
      <c r="C213" s="16">
        <v>2</v>
      </c>
      <c r="D213" s="7"/>
      <c r="E213" s="8"/>
      <c r="G213" s="6"/>
      <c r="H213" s="7" t="s">
        <v>4</v>
      </c>
      <c r="I213" s="16">
        <v>4</v>
      </c>
      <c r="J213" s="7"/>
      <c r="K213" s="8"/>
    </row>
    <row r="214" spans="1:11" x14ac:dyDescent="0.2">
      <c r="A214" s="6"/>
      <c r="B214" s="7" t="s">
        <v>0</v>
      </c>
      <c r="C214" s="16">
        <v>4</v>
      </c>
      <c r="D214" s="7"/>
      <c r="E214" s="8"/>
      <c r="G214" s="6"/>
      <c r="H214" s="7" t="s">
        <v>0</v>
      </c>
      <c r="I214" s="16">
        <v>4</v>
      </c>
      <c r="J214" s="7"/>
      <c r="K214" s="8"/>
    </row>
    <row r="215" spans="1:11" x14ac:dyDescent="0.2">
      <c r="A215" s="6"/>
      <c r="B215" s="7" t="s">
        <v>1</v>
      </c>
      <c r="C215" s="16">
        <v>3</v>
      </c>
      <c r="D215" s="9" t="s">
        <v>51</v>
      </c>
      <c r="E215" s="34">
        <f>VLOOKUP(E217,levels,2)</f>
        <v>3</v>
      </c>
      <c r="G215" s="6"/>
      <c r="H215" s="7" t="s">
        <v>1</v>
      </c>
      <c r="I215" s="16">
        <v>4</v>
      </c>
      <c r="J215" s="9" t="s">
        <v>51</v>
      </c>
      <c r="K215" s="34">
        <f>VLOOKUP(K217,levels,2)</f>
        <v>3</v>
      </c>
    </row>
    <row r="216" spans="1:11" x14ac:dyDescent="0.2">
      <c r="A216" s="6"/>
      <c r="B216" s="7" t="s">
        <v>40</v>
      </c>
      <c r="C216" s="16">
        <v>4</v>
      </c>
      <c r="D216" s="9" t="s">
        <v>6</v>
      </c>
      <c r="E216" s="10">
        <f>SUM(C213:C218)</f>
        <v>21</v>
      </c>
      <c r="G216" s="6"/>
      <c r="H216" s="7" t="s">
        <v>40</v>
      </c>
      <c r="I216" s="16">
        <v>4</v>
      </c>
      <c r="J216" s="9" t="s">
        <v>6</v>
      </c>
      <c r="K216" s="10">
        <f>SUM(I213:I218)</f>
        <v>20</v>
      </c>
    </row>
    <row r="217" spans="1:11" x14ac:dyDescent="0.2">
      <c r="A217" s="6"/>
      <c r="B217" s="7" t="s">
        <v>2</v>
      </c>
      <c r="C217" s="16">
        <v>4</v>
      </c>
      <c r="D217" s="7"/>
      <c r="E217" s="11">
        <f>E216/24</f>
        <v>0.875</v>
      </c>
      <c r="G217" s="6"/>
      <c r="H217" s="7" t="s">
        <v>2</v>
      </c>
      <c r="I217" s="16">
        <v>2</v>
      </c>
      <c r="J217" s="7"/>
      <c r="K217" s="11">
        <f>K216/24</f>
        <v>0.83333333333333337</v>
      </c>
    </row>
    <row r="218" spans="1:11" x14ac:dyDescent="0.2">
      <c r="A218" s="6"/>
      <c r="B218" s="7" t="s">
        <v>3</v>
      </c>
      <c r="C218" s="16">
        <v>4</v>
      </c>
      <c r="D218" s="7"/>
      <c r="E218" s="8"/>
      <c r="G218" s="6"/>
      <c r="H218" s="7" t="s">
        <v>3</v>
      </c>
      <c r="I218" s="16">
        <v>2</v>
      </c>
      <c r="J218" s="7"/>
      <c r="K218" s="8"/>
    </row>
    <row r="219" spans="1:11" x14ac:dyDescent="0.2">
      <c r="A219" s="202" t="s">
        <v>11</v>
      </c>
      <c r="B219" s="203"/>
      <c r="C219" s="203"/>
      <c r="D219" s="203"/>
      <c r="E219" s="204"/>
      <c r="G219" s="202" t="s">
        <v>11</v>
      </c>
      <c r="H219" s="203"/>
      <c r="I219" s="203"/>
      <c r="J219" s="203"/>
      <c r="K219" s="204"/>
    </row>
    <row r="220" spans="1:11" x14ac:dyDescent="0.2">
      <c r="A220" s="202" t="s">
        <v>8</v>
      </c>
      <c r="B220" s="203"/>
      <c r="C220" s="203"/>
      <c r="D220" s="203"/>
      <c r="E220" s="204"/>
      <c r="G220" s="202" t="s">
        <v>8</v>
      </c>
      <c r="H220" s="203"/>
      <c r="I220" s="203"/>
      <c r="J220" s="203"/>
      <c r="K220" s="204"/>
    </row>
    <row r="221" spans="1:11" x14ac:dyDescent="0.2">
      <c r="A221" s="202" t="s">
        <v>9</v>
      </c>
      <c r="B221" s="203"/>
      <c r="C221" s="203"/>
      <c r="D221" s="203"/>
      <c r="E221" s="204"/>
      <c r="G221" s="202" t="s">
        <v>9</v>
      </c>
      <c r="H221" s="203"/>
      <c r="I221" s="203"/>
      <c r="J221" s="203"/>
      <c r="K221" s="204"/>
    </row>
    <row r="222" spans="1:11" ht="12" thickBot="1" x14ac:dyDescent="0.25">
      <c r="A222" s="205" t="s">
        <v>10</v>
      </c>
      <c r="B222" s="206"/>
      <c r="C222" s="206"/>
      <c r="D222" s="206"/>
      <c r="E222" s="207"/>
      <c r="G222" s="205" t="s">
        <v>10</v>
      </c>
      <c r="H222" s="206"/>
      <c r="I222" s="206"/>
      <c r="J222" s="206"/>
      <c r="K222" s="207"/>
    </row>
    <row r="223" spans="1:11" ht="46.5" customHeight="1" thickBot="1" x14ac:dyDescent="0.25"/>
    <row r="224" spans="1:11" x14ac:dyDescent="0.2">
      <c r="A224" s="1"/>
      <c r="B224" s="2"/>
      <c r="C224" s="2"/>
      <c r="D224" s="2"/>
      <c r="E224" s="3"/>
      <c r="G224" s="1"/>
      <c r="H224" s="2"/>
      <c r="I224" s="2"/>
      <c r="J224" s="2"/>
      <c r="K224" s="3"/>
    </row>
    <row r="225" spans="1:11" x14ac:dyDescent="0.2">
      <c r="A225" s="208" t="s">
        <v>14</v>
      </c>
      <c r="B225" s="209"/>
      <c r="C225" s="209"/>
      <c r="D225" s="214">
        <f>'Score Entry'!B40</f>
        <v>0</v>
      </c>
      <c r="E225" s="215"/>
      <c r="G225" s="208" t="s">
        <v>14</v>
      </c>
      <c r="H225" s="209"/>
      <c r="I225" s="209"/>
      <c r="J225" s="214">
        <f>'Score Entry'!B41</f>
        <v>0</v>
      </c>
      <c r="K225" s="215"/>
    </row>
    <row r="226" spans="1:11" x14ac:dyDescent="0.2">
      <c r="A226" s="6"/>
      <c r="B226" s="7"/>
      <c r="C226" s="7"/>
      <c r="D226" s="7"/>
      <c r="E226" s="8"/>
      <c r="G226" s="6"/>
      <c r="H226" s="7"/>
      <c r="I226" s="7"/>
      <c r="J226" s="7"/>
      <c r="K226" s="8"/>
    </row>
    <row r="227" spans="1:11" x14ac:dyDescent="0.2">
      <c r="A227" s="6"/>
      <c r="B227" s="7" t="s">
        <v>4</v>
      </c>
      <c r="C227" s="16"/>
      <c r="D227" s="7"/>
      <c r="E227" s="8"/>
      <c r="G227" s="6"/>
      <c r="H227" s="7" t="s">
        <v>4</v>
      </c>
      <c r="I227" s="16"/>
      <c r="J227" s="7"/>
      <c r="K227" s="8"/>
    </row>
    <row r="228" spans="1:11" x14ac:dyDescent="0.2">
      <c r="A228" s="6"/>
      <c r="B228" s="7" t="s">
        <v>0</v>
      </c>
      <c r="C228" s="16"/>
      <c r="D228" s="7"/>
      <c r="E228" s="8"/>
      <c r="G228" s="6"/>
      <c r="H228" s="7" t="s">
        <v>0</v>
      </c>
      <c r="I228" s="16"/>
      <c r="J228" s="7"/>
      <c r="K228" s="8"/>
    </row>
    <row r="229" spans="1:11" x14ac:dyDescent="0.2">
      <c r="A229" s="6"/>
      <c r="B229" s="7" t="s">
        <v>1</v>
      </c>
      <c r="C229" s="16"/>
      <c r="D229" s="9" t="s">
        <v>51</v>
      </c>
      <c r="E229" s="34" t="e">
        <f>VLOOKUP(E231,levels,2)</f>
        <v>#N/A</v>
      </c>
      <c r="G229" s="6"/>
      <c r="H229" s="7" t="s">
        <v>1</v>
      </c>
      <c r="I229" s="16"/>
      <c r="J229" s="9" t="s">
        <v>51</v>
      </c>
      <c r="K229" s="34" t="e">
        <f>VLOOKUP(K231,levels,2)</f>
        <v>#N/A</v>
      </c>
    </row>
    <row r="230" spans="1:11" x14ac:dyDescent="0.2">
      <c r="A230" s="6"/>
      <c r="B230" s="7" t="s">
        <v>40</v>
      </c>
      <c r="C230" s="16"/>
      <c r="D230" s="9" t="s">
        <v>6</v>
      </c>
      <c r="E230" s="10">
        <f>SUM(C227:C232)</f>
        <v>0</v>
      </c>
      <c r="G230" s="6"/>
      <c r="H230" s="7" t="s">
        <v>40</v>
      </c>
      <c r="I230" s="16"/>
      <c r="J230" s="9" t="s">
        <v>6</v>
      </c>
      <c r="K230" s="10">
        <f>SUM(I227:I232)</f>
        <v>0</v>
      </c>
    </row>
    <row r="231" spans="1:11" x14ac:dyDescent="0.2">
      <c r="A231" s="6"/>
      <c r="B231" s="7" t="s">
        <v>2</v>
      </c>
      <c r="C231" s="16"/>
      <c r="D231" s="7"/>
      <c r="E231" s="11">
        <f>E230/24</f>
        <v>0</v>
      </c>
      <c r="G231" s="6"/>
      <c r="H231" s="7" t="s">
        <v>2</v>
      </c>
      <c r="I231" s="16"/>
      <c r="J231" s="7"/>
      <c r="K231" s="11">
        <f>K230/24</f>
        <v>0</v>
      </c>
    </row>
    <row r="232" spans="1:11" x14ac:dyDescent="0.2">
      <c r="A232" s="6"/>
      <c r="B232" s="7" t="s">
        <v>3</v>
      </c>
      <c r="C232" s="16"/>
      <c r="D232" s="7"/>
      <c r="E232" s="8"/>
      <c r="G232" s="6"/>
      <c r="H232" s="7" t="s">
        <v>3</v>
      </c>
      <c r="I232" s="16"/>
      <c r="J232" s="7"/>
      <c r="K232" s="8"/>
    </row>
    <row r="233" spans="1:11" x14ac:dyDescent="0.2">
      <c r="A233" s="202" t="s">
        <v>11</v>
      </c>
      <c r="B233" s="203"/>
      <c r="C233" s="203"/>
      <c r="D233" s="203"/>
      <c r="E233" s="204"/>
      <c r="G233" s="202" t="s">
        <v>11</v>
      </c>
      <c r="H233" s="203"/>
      <c r="I233" s="203"/>
      <c r="J233" s="203"/>
      <c r="K233" s="204"/>
    </row>
    <row r="234" spans="1:11" x14ac:dyDescent="0.2">
      <c r="A234" s="202" t="s">
        <v>8</v>
      </c>
      <c r="B234" s="203"/>
      <c r="C234" s="203"/>
      <c r="D234" s="203"/>
      <c r="E234" s="204"/>
      <c r="G234" s="202" t="s">
        <v>8</v>
      </c>
      <c r="H234" s="203"/>
      <c r="I234" s="203"/>
      <c r="J234" s="203"/>
      <c r="K234" s="204"/>
    </row>
    <row r="235" spans="1:11" x14ac:dyDescent="0.2">
      <c r="A235" s="202" t="s">
        <v>9</v>
      </c>
      <c r="B235" s="203"/>
      <c r="C235" s="203"/>
      <c r="D235" s="203"/>
      <c r="E235" s="204"/>
      <c r="G235" s="202" t="s">
        <v>9</v>
      </c>
      <c r="H235" s="203"/>
      <c r="I235" s="203"/>
      <c r="J235" s="203"/>
      <c r="K235" s="204"/>
    </row>
    <row r="236" spans="1:11" ht="12" thickBot="1" x14ac:dyDescent="0.25">
      <c r="A236" s="205" t="s">
        <v>10</v>
      </c>
      <c r="B236" s="206"/>
      <c r="C236" s="206"/>
      <c r="D236" s="206"/>
      <c r="E236" s="207"/>
      <c r="G236" s="205" t="s">
        <v>10</v>
      </c>
      <c r="H236" s="206"/>
      <c r="I236" s="206"/>
      <c r="J236" s="206"/>
      <c r="K236" s="207"/>
    </row>
    <row r="237" spans="1:11" ht="12" thickBot="1" x14ac:dyDescent="0.25"/>
    <row r="238" spans="1:11" x14ac:dyDescent="0.2">
      <c r="A238" s="1"/>
      <c r="B238" s="2"/>
      <c r="C238" s="2"/>
      <c r="D238" s="2"/>
      <c r="E238" s="3"/>
      <c r="G238" s="1"/>
      <c r="H238" s="2"/>
      <c r="I238" s="2"/>
      <c r="J238" s="2"/>
      <c r="K238" s="3"/>
    </row>
    <row r="239" spans="1:11" x14ac:dyDescent="0.2">
      <c r="A239" s="208" t="s">
        <v>14</v>
      </c>
      <c r="B239" s="209"/>
      <c r="C239" s="209"/>
      <c r="D239" s="214">
        <f>'Score Entry'!B42</f>
        <v>0</v>
      </c>
      <c r="E239" s="215"/>
      <c r="G239" s="208" t="s">
        <v>14</v>
      </c>
      <c r="H239" s="209"/>
      <c r="I239" s="209"/>
      <c r="J239" s="214">
        <f>'Score Entry'!B43</f>
        <v>0</v>
      </c>
      <c r="K239" s="215"/>
    </row>
    <row r="240" spans="1:11" x14ac:dyDescent="0.2">
      <c r="A240" s="6"/>
      <c r="B240" s="7"/>
      <c r="C240" s="7"/>
      <c r="D240" s="7"/>
      <c r="E240" s="8"/>
      <c r="G240" s="6"/>
      <c r="H240" s="7"/>
      <c r="I240" s="7"/>
      <c r="J240" s="7"/>
      <c r="K240" s="8"/>
    </row>
    <row r="241" spans="1:11" x14ac:dyDescent="0.2">
      <c r="A241" s="6"/>
      <c r="B241" s="7" t="s">
        <v>4</v>
      </c>
      <c r="C241" s="16"/>
      <c r="D241" s="7"/>
      <c r="E241" s="8"/>
      <c r="G241" s="6"/>
      <c r="H241" s="7" t="s">
        <v>4</v>
      </c>
      <c r="I241" s="16"/>
      <c r="J241" s="7"/>
      <c r="K241" s="8"/>
    </row>
    <row r="242" spans="1:11" x14ac:dyDescent="0.2">
      <c r="A242" s="6"/>
      <c r="B242" s="7" t="s">
        <v>0</v>
      </c>
      <c r="C242" s="16"/>
      <c r="D242" s="7"/>
      <c r="E242" s="8"/>
      <c r="G242" s="6"/>
      <c r="H242" s="7" t="s">
        <v>0</v>
      </c>
      <c r="I242" s="16"/>
      <c r="J242" s="7"/>
      <c r="K242" s="8"/>
    </row>
    <row r="243" spans="1:11" x14ac:dyDescent="0.2">
      <c r="A243" s="6"/>
      <c r="B243" s="7" t="s">
        <v>1</v>
      </c>
      <c r="C243" s="16"/>
      <c r="D243" s="9" t="s">
        <v>51</v>
      </c>
      <c r="E243" s="34" t="e">
        <f>VLOOKUP(E245,levels,2)</f>
        <v>#N/A</v>
      </c>
      <c r="G243" s="6"/>
      <c r="H243" s="7" t="s">
        <v>1</v>
      </c>
      <c r="I243" s="16"/>
      <c r="J243" s="9" t="s">
        <v>51</v>
      </c>
      <c r="K243" s="34" t="e">
        <f>VLOOKUP(K245,levels,2)</f>
        <v>#N/A</v>
      </c>
    </row>
    <row r="244" spans="1:11" x14ac:dyDescent="0.2">
      <c r="A244" s="6"/>
      <c r="B244" s="7" t="s">
        <v>40</v>
      </c>
      <c r="C244" s="16"/>
      <c r="D244" s="9" t="s">
        <v>6</v>
      </c>
      <c r="E244" s="10">
        <f>SUM(C241:C246)</f>
        <v>0</v>
      </c>
      <c r="G244" s="6"/>
      <c r="H244" s="7" t="s">
        <v>40</v>
      </c>
      <c r="I244" s="16"/>
      <c r="J244" s="9" t="s">
        <v>6</v>
      </c>
      <c r="K244" s="10">
        <f>SUM(I241:I246)</f>
        <v>0</v>
      </c>
    </row>
    <row r="245" spans="1:11" x14ac:dyDescent="0.2">
      <c r="A245" s="6"/>
      <c r="B245" s="7" t="s">
        <v>2</v>
      </c>
      <c r="C245" s="16"/>
      <c r="D245" s="7"/>
      <c r="E245" s="11">
        <f>E244/24</f>
        <v>0</v>
      </c>
      <c r="G245" s="6"/>
      <c r="H245" s="7" t="s">
        <v>2</v>
      </c>
      <c r="I245" s="16"/>
      <c r="J245" s="7"/>
      <c r="K245" s="11">
        <f>K244/24</f>
        <v>0</v>
      </c>
    </row>
    <row r="246" spans="1:11" x14ac:dyDescent="0.2">
      <c r="A246" s="6"/>
      <c r="B246" s="7" t="s">
        <v>3</v>
      </c>
      <c r="C246" s="16"/>
      <c r="D246" s="7"/>
      <c r="E246" s="8"/>
      <c r="G246" s="6"/>
      <c r="H246" s="7" t="s">
        <v>3</v>
      </c>
      <c r="I246" s="16"/>
      <c r="J246" s="7"/>
      <c r="K246" s="8"/>
    </row>
    <row r="247" spans="1:11" x14ac:dyDescent="0.2">
      <c r="A247" s="202" t="s">
        <v>11</v>
      </c>
      <c r="B247" s="203"/>
      <c r="C247" s="203"/>
      <c r="D247" s="203"/>
      <c r="E247" s="204"/>
      <c r="G247" s="202" t="s">
        <v>11</v>
      </c>
      <c r="H247" s="203"/>
      <c r="I247" s="203"/>
      <c r="J247" s="203"/>
      <c r="K247" s="204"/>
    </row>
    <row r="248" spans="1:11" x14ac:dyDescent="0.2">
      <c r="A248" s="202" t="s">
        <v>8</v>
      </c>
      <c r="B248" s="203"/>
      <c r="C248" s="203"/>
      <c r="D248" s="203"/>
      <c r="E248" s="204"/>
      <c r="G248" s="202" t="s">
        <v>8</v>
      </c>
      <c r="H248" s="203"/>
      <c r="I248" s="203"/>
      <c r="J248" s="203"/>
      <c r="K248" s="204"/>
    </row>
    <row r="249" spans="1:11" x14ac:dyDescent="0.2">
      <c r="A249" s="202" t="s">
        <v>9</v>
      </c>
      <c r="B249" s="203"/>
      <c r="C249" s="203"/>
      <c r="D249" s="203"/>
      <c r="E249" s="204"/>
      <c r="G249" s="202" t="s">
        <v>9</v>
      </c>
      <c r="H249" s="203"/>
      <c r="I249" s="203"/>
      <c r="J249" s="203"/>
      <c r="K249" s="204"/>
    </row>
    <row r="250" spans="1:11" ht="12" thickBot="1" x14ac:dyDescent="0.25">
      <c r="A250" s="205" t="s">
        <v>10</v>
      </c>
      <c r="B250" s="206"/>
      <c r="C250" s="206"/>
      <c r="D250" s="206"/>
      <c r="E250" s="207"/>
      <c r="G250" s="205" t="s">
        <v>10</v>
      </c>
      <c r="H250" s="206"/>
      <c r="I250" s="206"/>
      <c r="J250" s="206"/>
      <c r="K250" s="207"/>
    </row>
    <row r="257" spans="1:11" x14ac:dyDescent="0.2">
      <c r="A257" s="5"/>
      <c r="B257" s="5"/>
      <c r="C257" s="5"/>
      <c r="D257" s="5"/>
      <c r="E257" s="5"/>
      <c r="F257" s="5"/>
      <c r="G257" s="5"/>
      <c r="H257" s="5"/>
      <c r="I257" s="5"/>
      <c r="J257" s="5"/>
      <c r="K257" s="5"/>
    </row>
    <row r="258" spans="1:11" x14ac:dyDescent="0.2">
      <c r="A258" s="5"/>
      <c r="B258" s="5"/>
      <c r="C258" s="5"/>
      <c r="D258" s="5"/>
      <c r="E258" s="5"/>
      <c r="F258" s="5"/>
      <c r="G258" s="5"/>
      <c r="H258" s="5"/>
      <c r="I258" s="5"/>
      <c r="J258" s="5"/>
      <c r="K258" s="5"/>
    </row>
    <row r="259" spans="1:11" x14ac:dyDescent="0.2">
      <c r="A259" s="5"/>
      <c r="B259" s="5"/>
      <c r="C259" s="5"/>
      <c r="D259" s="5"/>
      <c r="E259" s="5"/>
      <c r="F259" s="5"/>
      <c r="G259" s="5"/>
      <c r="H259" s="5"/>
      <c r="I259" s="5"/>
      <c r="J259" s="5"/>
      <c r="K259" s="5"/>
    </row>
    <row r="260" spans="1:11" x14ac:dyDescent="0.2">
      <c r="A260" s="5"/>
      <c r="B260" s="5"/>
      <c r="C260" s="5"/>
      <c r="D260" s="5"/>
      <c r="E260" s="5"/>
      <c r="F260" s="5"/>
      <c r="G260" s="5"/>
      <c r="H260" s="5"/>
      <c r="I260" s="5"/>
      <c r="J260" s="5"/>
      <c r="K260" s="5"/>
    </row>
    <row r="261" spans="1:11" x14ac:dyDescent="0.2">
      <c r="A261" s="5"/>
      <c r="B261" s="5"/>
      <c r="C261" s="5"/>
      <c r="D261" s="5"/>
      <c r="E261" s="5"/>
      <c r="F261" s="5"/>
      <c r="G261" s="5"/>
      <c r="H261" s="5"/>
      <c r="I261" s="5"/>
      <c r="J261" s="5"/>
      <c r="K261" s="5"/>
    </row>
    <row r="262" spans="1:11" x14ac:dyDescent="0.2">
      <c r="A262" s="5"/>
      <c r="B262" s="5"/>
      <c r="C262" s="5"/>
      <c r="D262" s="5"/>
      <c r="E262" s="5"/>
      <c r="F262" s="5"/>
      <c r="G262" s="5"/>
      <c r="H262" s="5"/>
      <c r="I262" s="5"/>
      <c r="J262" s="5"/>
      <c r="K262" s="5"/>
    </row>
    <row r="263" spans="1:11" x14ac:dyDescent="0.2">
      <c r="A263" s="5"/>
      <c r="B263" s="5"/>
      <c r="C263" s="5"/>
      <c r="D263" s="5"/>
      <c r="E263" s="5"/>
      <c r="F263" s="5"/>
      <c r="G263" s="5"/>
      <c r="H263" s="5"/>
      <c r="I263" s="5"/>
      <c r="J263" s="5"/>
      <c r="K263" s="5"/>
    </row>
    <row r="264" spans="1:11" x14ac:dyDescent="0.2">
      <c r="A264" s="5"/>
      <c r="B264" s="5"/>
      <c r="C264" s="5"/>
      <c r="D264" s="5"/>
      <c r="E264" s="5"/>
      <c r="F264" s="5"/>
      <c r="G264" s="5"/>
      <c r="H264" s="5"/>
      <c r="I264" s="5"/>
      <c r="J264" s="5"/>
      <c r="K264" s="5"/>
    </row>
    <row r="265" spans="1:11" x14ac:dyDescent="0.2">
      <c r="A265" s="5"/>
      <c r="B265" s="5"/>
      <c r="C265" s="5"/>
      <c r="D265" s="5"/>
      <c r="E265" s="5"/>
      <c r="F265" s="5"/>
      <c r="G265" s="5"/>
      <c r="H265" s="5"/>
      <c r="I265" s="5"/>
      <c r="J265" s="5"/>
      <c r="K265" s="5"/>
    </row>
    <row r="266" spans="1:11" x14ac:dyDescent="0.2">
      <c r="A266" s="5"/>
      <c r="B266" s="5"/>
      <c r="C266" s="5"/>
      <c r="D266" s="5"/>
      <c r="E266" s="5"/>
      <c r="F266" s="5"/>
      <c r="G266" s="5"/>
      <c r="H266" s="5"/>
      <c r="I266" s="5"/>
      <c r="J266" s="5"/>
      <c r="K266" s="5"/>
    </row>
    <row r="267" spans="1:11" x14ac:dyDescent="0.2">
      <c r="A267" s="5"/>
      <c r="B267" s="5"/>
      <c r="C267" s="5"/>
      <c r="D267" s="5"/>
      <c r="E267" s="5"/>
      <c r="F267" s="5"/>
      <c r="G267" s="5"/>
      <c r="H267" s="5"/>
      <c r="I267" s="5"/>
      <c r="J267" s="5"/>
      <c r="K267" s="5"/>
    </row>
    <row r="268" spans="1:11" x14ac:dyDescent="0.2">
      <c r="A268" s="5"/>
      <c r="B268" s="5"/>
      <c r="C268" s="5"/>
      <c r="D268" s="5"/>
      <c r="E268" s="5"/>
      <c r="F268" s="5"/>
      <c r="G268" s="5"/>
      <c r="H268" s="5"/>
      <c r="I268" s="5"/>
      <c r="J268" s="5"/>
      <c r="K268" s="5"/>
    </row>
  </sheetData>
  <mergeCells count="216">
    <mergeCell ref="A2:C2"/>
    <mergeCell ref="D2:E2"/>
    <mergeCell ref="G2:I2"/>
    <mergeCell ref="J2:K2"/>
    <mergeCell ref="A11:E11"/>
    <mergeCell ref="G11:K11"/>
    <mergeCell ref="A12:E12"/>
    <mergeCell ref="G12:K12"/>
    <mergeCell ref="A13:E13"/>
    <mergeCell ref="G13:K13"/>
    <mergeCell ref="A10:E10"/>
    <mergeCell ref="G10:K10"/>
    <mergeCell ref="A26:E26"/>
    <mergeCell ref="G26:K26"/>
    <mergeCell ref="A27:E27"/>
    <mergeCell ref="G27:K27"/>
    <mergeCell ref="A16:C16"/>
    <mergeCell ref="D16:E16"/>
    <mergeCell ref="G16:I16"/>
    <mergeCell ref="J16:K16"/>
    <mergeCell ref="A24:E24"/>
    <mergeCell ref="G24:K24"/>
    <mergeCell ref="A25:E25"/>
    <mergeCell ref="G25:K25"/>
    <mergeCell ref="A41:E41"/>
    <mergeCell ref="G41:K41"/>
    <mergeCell ref="A30:C30"/>
    <mergeCell ref="D30:E30"/>
    <mergeCell ref="G30:I30"/>
    <mergeCell ref="J30:K30"/>
    <mergeCell ref="A38:E38"/>
    <mergeCell ref="G38:K38"/>
    <mergeCell ref="A39:E39"/>
    <mergeCell ref="G39:K39"/>
    <mergeCell ref="A40:E40"/>
    <mergeCell ref="G40:K40"/>
    <mergeCell ref="A152:E152"/>
    <mergeCell ref="G152:K152"/>
    <mergeCell ref="A155:C155"/>
    <mergeCell ref="D155:E155"/>
    <mergeCell ref="A121:E121"/>
    <mergeCell ref="G121:K121"/>
    <mergeCell ref="A44:C44"/>
    <mergeCell ref="D44:E44"/>
    <mergeCell ref="G44:I44"/>
    <mergeCell ref="J44:K44"/>
    <mergeCell ref="A52:E52"/>
    <mergeCell ref="G52:K52"/>
    <mergeCell ref="A53:E53"/>
    <mergeCell ref="G53:K53"/>
    <mergeCell ref="A54:E54"/>
    <mergeCell ref="G54:K54"/>
    <mergeCell ref="A150:E150"/>
    <mergeCell ref="G150:K150"/>
    <mergeCell ref="A151:E151"/>
    <mergeCell ref="G151:K151"/>
    <mergeCell ref="A135:E135"/>
    <mergeCell ref="G135:K135"/>
    <mergeCell ref="A136:E136"/>
    <mergeCell ref="G136:K136"/>
    <mergeCell ref="A137:E137"/>
    <mergeCell ref="G137:K137"/>
    <mergeCell ref="A138:E138"/>
    <mergeCell ref="G138:K138"/>
    <mergeCell ref="A141:C141"/>
    <mergeCell ref="D141:E141"/>
    <mergeCell ref="G141:I141"/>
    <mergeCell ref="J141:K141"/>
    <mergeCell ref="A149:E149"/>
    <mergeCell ref="G149:K149"/>
    <mergeCell ref="A191:E191"/>
    <mergeCell ref="G191:K191"/>
    <mergeCell ref="A192:E192"/>
    <mergeCell ref="G192:K192"/>
    <mergeCell ref="A193:E193"/>
    <mergeCell ref="G193:K193"/>
    <mergeCell ref="A194:E194"/>
    <mergeCell ref="G194:K194"/>
    <mergeCell ref="A177:E177"/>
    <mergeCell ref="G177:K177"/>
    <mergeCell ref="A178:E178"/>
    <mergeCell ref="G178:K178"/>
    <mergeCell ref="A179:E179"/>
    <mergeCell ref="G179:K179"/>
    <mergeCell ref="A180:E180"/>
    <mergeCell ref="G180:K180"/>
    <mergeCell ref="A183:C183"/>
    <mergeCell ref="D183:E183"/>
    <mergeCell ref="G183:I183"/>
    <mergeCell ref="J183:K183"/>
    <mergeCell ref="A250:E250"/>
    <mergeCell ref="G250:K250"/>
    <mergeCell ref="A235:E235"/>
    <mergeCell ref="G235:K235"/>
    <mergeCell ref="A236:E236"/>
    <mergeCell ref="G236:K236"/>
    <mergeCell ref="A220:E220"/>
    <mergeCell ref="G220:K220"/>
    <mergeCell ref="A221:E221"/>
    <mergeCell ref="G221:K221"/>
    <mergeCell ref="A222:E222"/>
    <mergeCell ref="G222:K222"/>
    <mergeCell ref="A248:E248"/>
    <mergeCell ref="G248:K248"/>
    <mergeCell ref="A249:E249"/>
    <mergeCell ref="G249:K249"/>
    <mergeCell ref="A233:E233"/>
    <mergeCell ref="G233:K233"/>
    <mergeCell ref="A234:E234"/>
    <mergeCell ref="G234:K234"/>
    <mergeCell ref="A239:C239"/>
    <mergeCell ref="D239:E239"/>
    <mergeCell ref="G239:I239"/>
    <mergeCell ref="J239:K239"/>
    <mergeCell ref="A55:E55"/>
    <mergeCell ref="G55:K55"/>
    <mergeCell ref="A58:C58"/>
    <mergeCell ref="D58:E58"/>
    <mergeCell ref="G58:I58"/>
    <mergeCell ref="J58:K58"/>
    <mergeCell ref="A66:E66"/>
    <mergeCell ref="G66:K66"/>
    <mergeCell ref="A67:E67"/>
    <mergeCell ref="G67:K67"/>
    <mergeCell ref="A68:E68"/>
    <mergeCell ref="G68:K68"/>
    <mergeCell ref="A69:E69"/>
    <mergeCell ref="G69:K69"/>
    <mergeCell ref="A72:C72"/>
    <mergeCell ref="D72:E72"/>
    <mergeCell ref="G72:I72"/>
    <mergeCell ref="J72:K72"/>
    <mergeCell ref="A80:E80"/>
    <mergeCell ref="G80:K80"/>
    <mergeCell ref="A81:E81"/>
    <mergeCell ref="G81:K81"/>
    <mergeCell ref="A82:E82"/>
    <mergeCell ref="G82:K82"/>
    <mergeCell ref="A83:E83"/>
    <mergeCell ref="G83:K83"/>
    <mergeCell ref="A86:C86"/>
    <mergeCell ref="D86:E86"/>
    <mergeCell ref="G86:I86"/>
    <mergeCell ref="J86:K86"/>
    <mergeCell ref="A94:E94"/>
    <mergeCell ref="G94:K94"/>
    <mergeCell ref="A95:E95"/>
    <mergeCell ref="G95:K95"/>
    <mergeCell ref="A96:E96"/>
    <mergeCell ref="G96:K96"/>
    <mergeCell ref="A97:E97"/>
    <mergeCell ref="G97:K97"/>
    <mergeCell ref="A100:C100"/>
    <mergeCell ref="D100:E100"/>
    <mergeCell ref="G100:I100"/>
    <mergeCell ref="J100:K100"/>
    <mergeCell ref="A108:E108"/>
    <mergeCell ref="G108:K108"/>
    <mergeCell ref="A109:E109"/>
    <mergeCell ref="G109:K109"/>
    <mergeCell ref="A110:E110"/>
    <mergeCell ref="G110:K110"/>
    <mergeCell ref="A111:E111"/>
    <mergeCell ref="G111:K111"/>
    <mergeCell ref="A113:C113"/>
    <mergeCell ref="D113:E113"/>
    <mergeCell ref="G113:I113"/>
    <mergeCell ref="J113:K113"/>
    <mergeCell ref="A122:E122"/>
    <mergeCell ref="G122:K122"/>
    <mergeCell ref="A123:E123"/>
    <mergeCell ref="G123:K123"/>
    <mergeCell ref="A124:E124"/>
    <mergeCell ref="G124:K124"/>
    <mergeCell ref="A127:C127"/>
    <mergeCell ref="D127:E127"/>
    <mergeCell ref="G127:I127"/>
    <mergeCell ref="J127:K127"/>
    <mergeCell ref="G155:I155"/>
    <mergeCell ref="J155:K155"/>
    <mergeCell ref="A164:E164"/>
    <mergeCell ref="G164:K164"/>
    <mergeCell ref="A165:E165"/>
    <mergeCell ref="G165:K165"/>
    <mergeCell ref="A163:E163"/>
    <mergeCell ref="G163:K163"/>
    <mergeCell ref="A169:C169"/>
    <mergeCell ref="D169:E169"/>
    <mergeCell ref="G169:I169"/>
    <mergeCell ref="J169:K169"/>
    <mergeCell ref="A166:E166"/>
    <mergeCell ref="G166:K166"/>
    <mergeCell ref="A247:E247"/>
    <mergeCell ref="G247:K247"/>
    <mergeCell ref="A197:C197"/>
    <mergeCell ref="D197:E197"/>
    <mergeCell ref="G197:I197"/>
    <mergeCell ref="J197:K197"/>
    <mergeCell ref="A219:E219"/>
    <mergeCell ref="G219:K219"/>
    <mergeCell ref="A225:C225"/>
    <mergeCell ref="D225:E225"/>
    <mergeCell ref="G225:I225"/>
    <mergeCell ref="J225:K225"/>
    <mergeCell ref="A205:E205"/>
    <mergeCell ref="G205:K205"/>
    <mergeCell ref="A206:E206"/>
    <mergeCell ref="G206:K206"/>
    <mergeCell ref="A207:E207"/>
    <mergeCell ref="G207:K207"/>
    <mergeCell ref="A208:E208"/>
    <mergeCell ref="G208:K208"/>
    <mergeCell ref="A211:C211"/>
    <mergeCell ref="D211:E211"/>
    <mergeCell ref="G211:I211"/>
    <mergeCell ref="J211:K211"/>
  </mergeCells>
  <pageMargins left="0.5" right="0.5" top="1" bottom="1" header="0.5" footer="0.5"/>
  <pageSetup orientation="portrait" r:id="rId1"/>
  <headerFooter alignWithMargins="0">
    <oddHeader>&amp;CTest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topLeftCell="A28" workbookViewId="0">
      <selection activeCell="I18" sqref="I18"/>
    </sheetView>
  </sheetViews>
  <sheetFormatPr defaultRowHeight="15" x14ac:dyDescent="0.2"/>
  <cols>
    <col min="1" max="1" width="55.140625" bestFit="1" customWidth="1"/>
    <col min="2" max="5" width="9.140625" style="17"/>
  </cols>
  <sheetData>
    <row r="1" spans="1:11" x14ac:dyDescent="0.25">
      <c r="A1" s="18"/>
      <c r="B1" s="19" t="s">
        <v>20</v>
      </c>
      <c r="C1" s="20" t="s">
        <v>17</v>
      </c>
      <c r="D1" s="21" t="s">
        <v>18</v>
      </c>
      <c r="E1" s="22" t="s">
        <v>19</v>
      </c>
    </row>
    <row r="2" spans="1:11" ht="50.1" customHeight="1" thickBot="1" x14ac:dyDescent="0.55000000000000004">
      <c r="A2" s="23" t="str">
        <f>'Score Entry'!B8</f>
        <v>Harris, Joanna</v>
      </c>
      <c r="B2" s="24">
        <f>'Score Entry'!C8</f>
        <v>0.375</v>
      </c>
      <c r="C2" s="25">
        <f>'Score Entry'!D8</f>
        <v>0.79166666666666663</v>
      </c>
      <c r="D2" s="26">
        <f>AVERAGE(B2:C2)</f>
        <v>0.58333333333333326</v>
      </c>
      <c r="E2" s="27">
        <f>'Score Entry'!G8</f>
        <v>0.89583333333333326</v>
      </c>
    </row>
    <row r="3" spans="1:11" x14ac:dyDescent="0.25">
      <c r="A3" s="18"/>
      <c r="B3" s="19" t="s">
        <v>20</v>
      </c>
      <c r="C3" s="20" t="s">
        <v>17</v>
      </c>
      <c r="D3" s="21" t="s">
        <v>18</v>
      </c>
      <c r="E3" s="22" t="s">
        <v>19</v>
      </c>
    </row>
    <row r="4" spans="1:11" ht="50.1" customHeight="1" thickBot="1" x14ac:dyDescent="0.55000000000000004">
      <c r="A4" s="23" t="str">
        <f>'Score Entry'!B9</f>
        <v>Smith, Grayson</v>
      </c>
      <c r="B4" s="24">
        <f>'Score Entry'!C9</f>
        <v>0.375</v>
      </c>
      <c r="C4" s="25">
        <f>'Score Entry'!D9</f>
        <v>0.66666666666666663</v>
      </c>
      <c r="D4" s="26">
        <f>AVERAGE(B4:C4)</f>
        <v>0.52083333333333326</v>
      </c>
      <c r="E4" s="27">
        <f>'Score Entry'!G9</f>
        <v>0.83333333333333326</v>
      </c>
    </row>
    <row r="5" spans="1:11" x14ac:dyDescent="0.25">
      <c r="A5" s="18"/>
      <c r="B5" s="19" t="s">
        <v>20</v>
      </c>
      <c r="C5" s="20" t="s">
        <v>17</v>
      </c>
      <c r="D5" s="21" t="s">
        <v>18</v>
      </c>
      <c r="E5" s="22" t="s">
        <v>19</v>
      </c>
    </row>
    <row r="6" spans="1:11" ht="50.1" customHeight="1" thickBot="1" x14ac:dyDescent="0.55000000000000004">
      <c r="A6" s="23" t="str">
        <f>'Score Entry'!B10</f>
        <v>Williams, Terrence</v>
      </c>
      <c r="B6" s="24">
        <f>'Score Entry'!C10</f>
        <v>0.66666666666666663</v>
      </c>
      <c r="C6" s="25">
        <f>'Score Entry'!D10</f>
        <v>0.875</v>
      </c>
      <c r="D6" s="26">
        <f>AVERAGE(B6:C6)</f>
        <v>0.77083333333333326</v>
      </c>
      <c r="E6" s="27">
        <f>'Score Entry'!G10</f>
        <v>0.9375</v>
      </c>
      <c r="G6" s="216" t="s">
        <v>24</v>
      </c>
      <c r="H6" s="216"/>
      <c r="I6" s="216"/>
      <c r="J6" s="216"/>
      <c r="K6" s="216"/>
    </row>
    <row r="7" spans="1:11" x14ac:dyDescent="0.25">
      <c r="A7" s="18"/>
      <c r="B7" s="19" t="s">
        <v>20</v>
      </c>
      <c r="C7" s="20" t="s">
        <v>17</v>
      </c>
      <c r="D7" s="21" t="s">
        <v>18</v>
      </c>
      <c r="E7" s="22" t="s">
        <v>19</v>
      </c>
      <c r="G7" s="216"/>
      <c r="H7" s="216"/>
      <c r="I7" s="216"/>
      <c r="J7" s="216"/>
      <c r="K7" s="216"/>
    </row>
    <row r="8" spans="1:11" ht="50.1" customHeight="1" thickBot="1" x14ac:dyDescent="0.55000000000000004">
      <c r="A8" s="23" t="str">
        <f>'Score Entry'!B11</f>
        <v>Grantham, Marina</v>
      </c>
      <c r="B8" s="24">
        <f>'Score Entry'!C11</f>
        <v>0.83333333333333337</v>
      </c>
      <c r="C8" s="25">
        <f>'Score Entry'!D11</f>
        <v>0.875</v>
      </c>
      <c r="D8" s="26">
        <f>AVERAGE(B8:C8)</f>
        <v>0.85416666666666674</v>
      </c>
      <c r="E8" s="27">
        <f>'Score Entry'!G11</f>
        <v>0.9375</v>
      </c>
      <c r="G8" s="216"/>
      <c r="H8" s="216"/>
      <c r="I8" s="216"/>
      <c r="J8" s="216"/>
      <c r="K8" s="216"/>
    </row>
    <row r="9" spans="1:11" x14ac:dyDescent="0.25">
      <c r="A9" s="18"/>
      <c r="B9" s="19" t="s">
        <v>20</v>
      </c>
      <c r="C9" s="20" t="s">
        <v>17</v>
      </c>
      <c r="D9" s="21" t="s">
        <v>18</v>
      </c>
      <c r="E9" s="22" t="s">
        <v>19</v>
      </c>
      <c r="G9" s="216"/>
      <c r="H9" s="216"/>
      <c r="I9" s="216"/>
      <c r="J9" s="216"/>
      <c r="K9" s="216"/>
    </row>
    <row r="10" spans="1:11" ht="50.1" customHeight="1" thickBot="1" x14ac:dyDescent="0.55000000000000004">
      <c r="A10" s="23" t="str">
        <f>'Score Entry'!B12</f>
        <v>James, Heidi</v>
      </c>
      <c r="B10" s="24">
        <f>'Score Entry'!C12</f>
        <v>0.70833333333333337</v>
      </c>
      <c r="C10" s="25">
        <f>'Score Entry'!D12</f>
        <v>0.66666666666666663</v>
      </c>
      <c r="D10" s="26">
        <f>AVERAGE(B10:C10)</f>
        <v>0.6875</v>
      </c>
      <c r="E10" s="27">
        <f>'Score Entry'!G12</f>
        <v>0.85416666666666674</v>
      </c>
      <c r="G10" s="216"/>
      <c r="H10" s="216"/>
      <c r="I10" s="216"/>
      <c r="J10" s="216"/>
      <c r="K10" s="216"/>
    </row>
    <row r="11" spans="1:11" x14ac:dyDescent="0.25">
      <c r="A11" s="18"/>
      <c r="B11" s="19" t="s">
        <v>20</v>
      </c>
      <c r="C11" s="20" t="s">
        <v>17</v>
      </c>
      <c r="D11" s="21" t="s">
        <v>18</v>
      </c>
      <c r="E11" s="22" t="s">
        <v>19</v>
      </c>
      <c r="G11" s="216"/>
      <c r="H11" s="216"/>
      <c r="I11" s="216"/>
      <c r="J11" s="216"/>
      <c r="K11" s="216"/>
    </row>
    <row r="12" spans="1:11" ht="50.1" customHeight="1" thickBot="1" x14ac:dyDescent="0.55000000000000004">
      <c r="A12" s="23" t="str">
        <f>'Score Entry'!B13</f>
        <v>Lewis, Garrett</v>
      </c>
      <c r="B12" s="24">
        <f>'Score Entry'!C13</f>
        <v>0.625</v>
      </c>
      <c r="C12" s="25">
        <f>'Score Entry'!D13</f>
        <v>0.45833333333333331</v>
      </c>
      <c r="D12" s="26">
        <f>AVERAGE(B12:C12)</f>
        <v>0.54166666666666663</v>
      </c>
      <c r="E12" s="27">
        <f>'Score Entry'!G13</f>
        <v>0.8125</v>
      </c>
    </row>
    <row r="13" spans="1:11" x14ac:dyDescent="0.25">
      <c r="A13" s="18"/>
      <c r="B13" s="19" t="s">
        <v>20</v>
      </c>
      <c r="C13" s="20" t="s">
        <v>17</v>
      </c>
      <c r="D13" s="21" t="s">
        <v>18</v>
      </c>
      <c r="E13" s="22" t="s">
        <v>19</v>
      </c>
    </row>
    <row r="14" spans="1:11" ht="50.1" customHeight="1" thickBot="1" x14ac:dyDescent="0.55000000000000004">
      <c r="A14" s="23" t="str">
        <f>'Score Entry'!B14</f>
        <v>Winslow, Tenille</v>
      </c>
      <c r="B14" s="24">
        <f>'Score Entry'!C14</f>
        <v>0.66666666666666663</v>
      </c>
      <c r="C14" s="25">
        <f>'Score Entry'!D14</f>
        <v>0.75</v>
      </c>
      <c r="D14" s="26">
        <f>AVERAGE(B14:C14)</f>
        <v>0.70833333333333326</v>
      </c>
      <c r="E14" s="27">
        <f>'Score Entry'!G14</f>
        <v>0.875</v>
      </c>
    </row>
    <row r="15" spans="1:11" x14ac:dyDescent="0.25">
      <c r="A15" s="18"/>
      <c r="B15" s="19" t="s">
        <v>20</v>
      </c>
      <c r="C15" s="20" t="s">
        <v>17</v>
      </c>
      <c r="D15" s="21" t="s">
        <v>18</v>
      </c>
      <c r="E15" s="22" t="s">
        <v>19</v>
      </c>
    </row>
    <row r="16" spans="1:11" ht="50.1" customHeight="1" thickBot="1" x14ac:dyDescent="0.55000000000000004">
      <c r="A16" s="23" t="str">
        <f>'Score Entry'!B15</f>
        <v>Desmond, Daphne</v>
      </c>
      <c r="B16" s="24">
        <f>'Score Entry'!C15</f>
        <v>0.625</v>
      </c>
      <c r="C16" s="25">
        <f>'Score Entry'!D15</f>
        <v>0.66666666666666663</v>
      </c>
      <c r="D16" s="26">
        <f>AVERAGE(B16:C16)</f>
        <v>0.64583333333333326</v>
      </c>
      <c r="E16" s="27">
        <f>'Score Entry'!G15</f>
        <v>0.83333333333333326</v>
      </c>
    </row>
    <row r="17" spans="1:5" x14ac:dyDescent="0.25">
      <c r="A17" s="18"/>
      <c r="B17" s="19" t="s">
        <v>20</v>
      </c>
      <c r="C17" s="20" t="s">
        <v>17</v>
      </c>
      <c r="D17" s="21" t="s">
        <v>18</v>
      </c>
      <c r="E17" s="22" t="s">
        <v>19</v>
      </c>
    </row>
    <row r="18" spans="1:5" ht="50.1" customHeight="1" thickBot="1" x14ac:dyDescent="0.55000000000000004">
      <c r="A18" s="23" t="str">
        <f>'Score Entry'!B16</f>
        <v>Christensen, Heather</v>
      </c>
      <c r="B18" s="24">
        <f>'Score Entry'!C16</f>
        <v>0.625</v>
      </c>
      <c r="C18" s="25">
        <f>'Score Entry'!D16</f>
        <v>0.83333333333333337</v>
      </c>
      <c r="D18" s="26">
        <f>AVERAGE(B18:C18)</f>
        <v>0.72916666666666674</v>
      </c>
      <c r="E18" s="27">
        <f>'Score Entry'!G16</f>
        <v>0.91666666666666674</v>
      </c>
    </row>
    <row r="19" spans="1:5" x14ac:dyDescent="0.25">
      <c r="A19" s="30"/>
      <c r="B19" s="19" t="s">
        <v>20</v>
      </c>
      <c r="C19" s="20" t="s">
        <v>17</v>
      </c>
      <c r="D19" s="21" t="s">
        <v>18</v>
      </c>
      <c r="E19" s="22" t="s">
        <v>19</v>
      </c>
    </row>
    <row r="20" spans="1:5" ht="50.1" customHeight="1" thickBot="1" x14ac:dyDescent="0.55000000000000004">
      <c r="A20" s="31" t="str">
        <f>'Score Entry'!B17</f>
        <v>Villalobos, Chris</v>
      </c>
      <c r="B20" s="24">
        <f>'Score Entry'!C17</f>
        <v>0.66666666666666663</v>
      </c>
      <c r="C20" s="25">
        <f>'Score Entry'!D17</f>
        <v>0.75</v>
      </c>
      <c r="D20" s="26">
        <f>AVERAGE(B20:C20)</f>
        <v>0.70833333333333326</v>
      </c>
      <c r="E20" s="27">
        <f>'Score Entry'!G17</f>
        <v>0.875</v>
      </c>
    </row>
    <row r="21" spans="1:5" ht="50.1" customHeight="1" thickBot="1" x14ac:dyDescent="0.55000000000000004">
      <c r="A21" s="28"/>
      <c r="B21" s="29"/>
      <c r="C21" s="29"/>
      <c r="D21" s="29"/>
      <c r="E21" s="29"/>
    </row>
    <row r="22" spans="1:5" x14ac:dyDescent="0.25">
      <c r="A22" s="18"/>
      <c r="B22" s="19" t="s">
        <v>20</v>
      </c>
      <c r="C22" s="20" t="s">
        <v>17</v>
      </c>
      <c r="D22" s="21" t="s">
        <v>18</v>
      </c>
      <c r="E22" s="22" t="s">
        <v>19</v>
      </c>
    </row>
    <row r="23" spans="1:5" ht="50.1" customHeight="1" thickBot="1" x14ac:dyDescent="0.55000000000000004">
      <c r="A23" s="23" t="str">
        <f>'Score Entry'!B18</f>
        <v>Gonzales, Rick</v>
      </c>
      <c r="B23" s="24">
        <f>'Score Entry'!C18</f>
        <v>0.75</v>
      </c>
      <c r="C23" s="25">
        <f>'Score Entry'!D18</f>
        <v>1</v>
      </c>
      <c r="D23" s="26">
        <f>AVERAGE(B23:C23)</f>
        <v>0.875</v>
      </c>
      <c r="E23" s="27">
        <f>'Score Entry'!G18</f>
        <v>1</v>
      </c>
    </row>
    <row r="24" spans="1:5" x14ac:dyDescent="0.25">
      <c r="A24" s="18"/>
      <c r="B24" s="19" t="s">
        <v>20</v>
      </c>
      <c r="C24" s="20" t="s">
        <v>17</v>
      </c>
      <c r="D24" s="21" t="s">
        <v>18</v>
      </c>
      <c r="E24" s="22" t="s">
        <v>19</v>
      </c>
    </row>
    <row r="25" spans="1:5" ht="50.1" customHeight="1" thickBot="1" x14ac:dyDescent="0.55000000000000004">
      <c r="A25" s="23" t="str">
        <f>'Score Entry'!B19</f>
        <v>Vandersnatch, Greg</v>
      </c>
      <c r="B25" s="24">
        <f>'Score Entry'!C19</f>
        <v>0.58333333333333337</v>
      </c>
      <c r="C25" s="25">
        <f>'Score Entry'!D19</f>
        <v>0.875</v>
      </c>
      <c r="D25" s="26">
        <f>AVERAGE(B25:C25)</f>
        <v>0.72916666666666674</v>
      </c>
      <c r="E25" s="27">
        <f>'Score Entry'!G19</f>
        <v>0.9375</v>
      </c>
    </row>
    <row r="26" spans="1:5" x14ac:dyDescent="0.25">
      <c r="A26" s="18"/>
      <c r="B26" s="19" t="s">
        <v>20</v>
      </c>
      <c r="C26" s="20" t="s">
        <v>17</v>
      </c>
      <c r="D26" s="21" t="s">
        <v>18</v>
      </c>
      <c r="E26" s="22" t="s">
        <v>19</v>
      </c>
    </row>
    <row r="27" spans="1:5" ht="50.1" customHeight="1" thickBot="1" x14ac:dyDescent="0.55000000000000004">
      <c r="A27" s="23" t="str">
        <f>'Score Entry'!B20</f>
        <v>Israelsen, Marissa</v>
      </c>
      <c r="B27" s="24">
        <f>'Score Entry'!C20</f>
        <v>0.91666666666666663</v>
      </c>
      <c r="C27" s="25">
        <f>'Score Entry'!D20</f>
        <v>1</v>
      </c>
      <c r="D27" s="26">
        <f>AVERAGE(B27:C27)</f>
        <v>0.95833333333333326</v>
      </c>
      <c r="E27" s="27">
        <f>'Score Entry'!G20</f>
        <v>1</v>
      </c>
    </row>
    <row r="28" spans="1:5" x14ac:dyDescent="0.25">
      <c r="A28" s="18"/>
      <c r="B28" s="19" t="s">
        <v>20</v>
      </c>
      <c r="C28" s="20" t="s">
        <v>17</v>
      </c>
      <c r="D28" s="21" t="s">
        <v>18</v>
      </c>
      <c r="E28" s="22" t="s">
        <v>19</v>
      </c>
    </row>
    <row r="29" spans="1:5" ht="50.1" customHeight="1" thickBot="1" x14ac:dyDescent="0.55000000000000004">
      <c r="A29" s="23" t="str">
        <f>'Score Entry'!B21</f>
        <v>Johnson, Timothy</v>
      </c>
      <c r="B29" s="24">
        <f>'Score Entry'!C21</f>
        <v>0.33333333333333331</v>
      </c>
      <c r="C29" s="25">
        <f>'Score Entry'!D21</f>
        <v>0.625</v>
      </c>
      <c r="D29" s="26">
        <f>AVERAGE(B29:C29)</f>
        <v>0.47916666666666663</v>
      </c>
      <c r="E29" s="27">
        <f>'Score Entry'!G21</f>
        <v>0.8125</v>
      </c>
    </row>
    <row r="30" spans="1:5" x14ac:dyDescent="0.25">
      <c r="A30" s="18"/>
      <c r="B30" s="19" t="s">
        <v>20</v>
      </c>
      <c r="C30" s="20" t="s">
        <v>17</v>
      </c>
      <c r="D30" s="21" t="s">
        <v>18</v>
      </c>
      <c r="E30" s="22" t="s">
        <v>19</v>
      </c>
    </row>
    <row r="31" spans="1:5" ht="50.1" customHeight="1" thickBot="1" x14ac:dyDescent="0.55000000000000004">
      <c r="A31" s="23" t="str">
        <f>'Score Entry'!B22</f>
        <v>Patterson, Joslyn</v>
      </c>
      <c r="B31" s="24">
        <f>'Score Entry'!C22</f>
        <v>0.66666666666666663</v>
      </c>
      <c r="C31" s="25">
        <f>'Score Entry'!D22</f>
        <v>0.79166666666666663</v>
      </c>
      <c r="D31" s="26">
        <f>AVERAGE(B31:C31)</f>
        <v>0.72916666666666663</v>
      </c>
      <c r="E31" s="27">
        <f>'Score Entry'!G22</f>
        <v>0.89583333333333326</v>
      </c>
    </row>
    <row r="32" spans="1:5" x14ac:dyDescent="0.25">
      <c r="A32" s="18"/>
      <c r="B32" s="19" t="s">
        <v>20</v>
      </c>
      <c r="C32" s="20" t="s">
        <v>17</v>
      </c>
      <c r="D32" s="21" t="s">
        <v>18</v>
      </c>
      <c r="E32" s="22" t="s">
        <v>19</v>
      </c>
    </row>
    <row r="33" spans="1:5" ht="50.1" customHeight="1" thickBot="1" x14ac:dyDescent="0.55000000000000004">
      <c r="A33" s="23" t="str">
        <f>'Score Entry'!B23</f>
        <v>Barker, Clyde</v>
      </c>
      <c r="B33" s="24">
        <f>'Score Entry'!C23</f>
        <v>0.5</v>
      </c>
      <c r="C33" s="25">
        <f>'Score Entry'!D23</f>
        <v>0.75</v>
      </c>
      <c r="D33" s="26">
        <f>AVERAGE(B33:C33)</f>
        <v>0.625</v>
      </c>
      <c r="E33" s="27">
        <f>'Score Entry'!G23</f>
        <v>0.875</v>
      </c>
    </row>
    <row r="34" spans="1:5" x14ac:dyDescent="0.25">
      <c r="A34" s="18"/>
      <c r="B34" s="19" t="s">
        <v>20</v>
      </c>
      <c r="C34" s="20" t="s">
        <v>17</v>
      </c>
      <c r="D34" s="21" t="s">
        <v>18</v>
      </c>
      <c r="E34" s="22" t="s">
        <v>19</v>
      </c>
    </row>
    <row r="35" spans="1:5" ht="50.1" customHeight="1" thickBot="1" x14ac:dyDescent="0.55000000000000004">
      <c r="A35" s="23" t="str">
        <f>'Score Entry'!B24</f>
        <v>Timmerman, Wesley</v>
      </c>
      <c r="B35" s="24">
        <f>'Score Entry'!C24</f>
        <v>0.79166666666666663</v>
      </c>
      <c r="C35" s="25">
        <f>'Score Entry'!D24</f>
        <v>0.79166666666666663</v>
      </c>
      <c r="D35" s="26">
        <f>AVERAGE(B35:C35)</f>
        <v>0.79166666666666663</v>
      </c>
      <c r="E35" s="27">
        <f>'Score Entry'!G24</f>
        <v>0.89583333333333326</v>
      </c>
    </row>
    <row r="36" spans="1:5" x14ac:dyDescent="0.25">
      <c r="A36" s="18"/>
      <c r="B36" s="19" t="s">
        <v>20</v>
      </c>
      <c r="C36" s="20" t="s">
        <v>17</v>
      </c>
      <c r="D36" s="21" t="s">
        <v>18</v>
      </c>
      <c r="E36" s="22" t="s">
        <v>19</v>
      </c>
    </row>
    <row r="37" spans="1:5" ht="50.1" customHeight="1" thickBot="1" x14ac:dyDescent="0.55000000000000004">
      <c r="A37" s="23" t="str">
        <f>'Score Entry'!B25</f>
        <v>Clarke, Ethan</v>
      </c>
      <c r="B37" s="24">
        <f>'Score Entry'!C25</f>
        <v>0.45833333333333331</v>
      </c>
      <c r="C37" s="25">
        <f>'Score Entry'!D25</f>
        <v>0.79166666666666663</v>
      </c>
      <c r="D37" s="26">
        <f>AVERAGE(B37:C37)</f>
        <v>0.625</v>
      </c>
      <c r="E37" s="27">
        <f>'Score Entry'!G25</f>
        <v>0.89583333333333326</v>
      </c>
    </row>
    <row r="38" spans="1:5" x14ac:dyDescent="0.25">
      <c r="A38" s="18"/>
      <c r="B38" s="19" t="s">
        <v>20</v>
      </c>
      <c r="C38" s="20" t="s">
        <v>17</v>
      </c>
      <c r="D38" s="21" t="s">
        <v>18</v>
      </c>
      <c r="E38" s="22" t="s">
        <v>19</v>
      </c>
    </row>
    <row r="39" spans="1:5" ht="50.1" customHeight="1" thickBot="1" x14ac:dyDescent="0.55000000000000004">
      <c r="A39" s="23" t="str">
        <f>'Score Entry'!B26</f>
        <v>Butcher, Emily</v>
      </c>
      <c r="B39" s="24">
        <f>'Score Entry'!C26</f>
        <v>0.58333333333333337</v>
      </c>
      <c r="C39" s="25">
        <f>'Score Entry'!D26</f>
        <v>0.95833333333333337</v>
      </c>
      <c r="D39" s="26">
        <f>AVERAGE(B39:C39)</f>
        <v>0.77083333333333337</v>
      </c>
      <c r="E39" s="27">
        <f>'Score Entry'!G26</f>
        <v>0.97916666666666674</v>
      </c>
    </row>
    <row r="40" spans="1:5" x14ac:dyDescent="0.25">
      <c r="A40" s="18"/>
      <c r="B40" s="19" t="s">
        <v>20</v>
      </c>
      <c r="C40" s="20" t="s">
        <v>17</v>
      </c>
      <c r="D40" s="21" t="s">
        <v>18</v>
      </c>
      <c r="E40" s="22" t="s">
        <v>19</v>
      </c>
    </row>
    <row r="41" spans="1:5" ht="50.1" customHeight="1" thickBot="1" x14ac:dyDescent="0.55000000000000004">
      <c r="A41" s="23" t="str">
        <f>'Score Entry'!B27</f>
        <v>Limbley, George</v>
      </c>
      <c r="B41" s="24">
        <f>'Score Entry'!C27</f>
        <v>0.45833333333333331</v>
      </c>
      <c r="C41" s="25">
        <f>'Score Entry'!D27</f>
        <v>0.66666666666666663</v>
      </c>
      <c r="D41" s="26">
        <f>AVERAGE(B41:C41)</f>
        <v>0.5625</v>
      </c>
      <c r="E41" s="27">
        <f>'Score Entry'!G27</f>
        <v>0.83333333333333326</v>
      </c>
    </row>
    <row r="42" spans="1:5" ht="48" customHeight="1" thickBot="1" x14ac:dyDescent="0.55000000000000004">
      <c r="A42" s="28"/>
      <c r="B42" s="29"/>
      <c r="C42" s="29"/>
      <c r="D42" s="29"/>
      <c r="E42" s="29"/>
    </row>
    <row r="43" spans="1:5" ht="20.25" customHeight="1" x14ac:dyDescent="0.5">
      <c r="A43" s="32"/>
      <c r="B43" s="19" t="s">
        <v>20</v>
      </c>
      <c r="C43" s="20" t="s">
        <v>17</v>
      </c>
      <c r="D43" s="21" t="s">
        <v>18</v>
      </c>
      <c r="E43" s="22" t="s">
        <v>19</v>
      </c>
    </row>
    <row r="44" spans="1:5" ht="50.1" customHeight="1" thickBot="1" x14ac:dyDescent="0.55000000000000004">
      <c r="A44" s="23" t="str">
        <f>'Score Entry'!B28</f>
        <v>Parkinson, Megan</v>
      </c>
      <c r="B44" s="24">
        <f>'Score Entry'!C28</f>
        <v>0.79166666666666663</v>
      </c>
      <c r="C44" s="25">
        <f>'Score Entry'!D28</f>
        <v>0.95833333333333337</v>
      </c>
      <c r="D44" s="26">
        <f>AVERAGE(B44:C44)</f>
        <v>0.875</v>
      </c>
      <c r="E44" s="27">
        <f>'Score Entry'!G29</f>
        <v>1</v>
      </c>
    </row>
    <row r="45" spans="1:5" x14ac:dyDescent="0.25">
      <c r="A45" s="18"/>
      <c r="B45" s="19" t="s">
        <v>20</v>
      </c>
      <c r="C45" s="20" t="s">
        <v>17</v>
      </c>
      <c r="D45" s="21" t="s">
        <v>18</v>
      </c>
      <c r="E45" s="22" t="s">
        <v>19</v>
      </c>
    </row>
    <row r="46" spans="1:5" ht="50.1" customHeight="1" thickBot="1" x14ac:dyDescent="0.55000000000000004">
      <c r="A46" s="23" t="str">
        <f>'Score Entry'!B29</f>
        <v>Appleton, JC</v>
      </c>
      <c r="B46" s="24">
        <f>'Score Entry'!C29</f>
        <v>0.875</v>
      </c>
      <c r="C46" s="25">
        <f>'Score Entry'!D29</f>
        <v>1</v>
      </c>
      <c r="D46" s="26">
        <f>AVERAGE(B46:C46)</f>
        <v>0.9375</v>
      </c>
      <c r="E46" s="27">
        <f>'Score Entry'!G28</f>
        <v>0.97916666666666674</v>
      </c>
    </row>
    <row r="47" spans="1:5" x14ac:dyDescent="0.25">
      <c r="A47" s="18"/>
      <c r="B47" s="19" t="s">
        <v>20</v>
      </c>
      <c r="C47" s="20" t="s">
        <v>17</v>
      </c>
      <c r="D47" s="21" t="s">
        <v>18</v>
      </c>
      <c r="E47" s="22" t="s">
        <v>19</v>
      </c>
    </row>
    <row r="48" spans="1:5" ht="50.1" customHeight="1" thickBot="1" x14ac:dyDescent="0.55000000000000004">
      <c r="A48" s="23" t="str">
        <f>'Score Entry'!B30</f>
        <v>Taylor, Marcus</v>
      </c>
      <c r="B48" s="24">
        <f>'Score Entry'!C30</f>
        <v>0.58333333333333337</v>
      </c>
      <c r="C48" s="25">
        <f>'Score Entry'!D30</f>
        <v>0.91666666666666663</v>
      </c>
      <c r="D48" s="26">
        <f>AVERAGE(B48:C48)</f>
        <v>0.75</v>
      </c>
      <c r="E48" s="27">
        <f>'Score Entry'!G29</f>
        <v>1</v>
      </c>
    </row>
    <row r="49" spans="1:5" x14ac:dyDescent="0.25">
      <c r="A49" s="18"/>
      <c r="B49" s="19" t="s">
        <v>20</v>
      </c>
      <c r="C49" s="20" t="s">
        <v>17</v>
      </c>
      <c r="D49" s="21" t="s">
        <v>18</v>
      </c>
      <c r="E49" s="22" t="s">
        <v>19</v>
      </c>
    </row>
    <row r="50" spans="1:5" ht="50.1" customHeight="1" thickBot="1" x14ac:dyDescent="0.55000000000000004">
      <c r="A50" s="23" t="str">
        <f>'Score Entry'!B31</f>
        <v>Judd, Ansel</v>
      </c>
      <c r="B50" s="24">
        <f>'Score Entry'!C31</f>
        <v>0.45833333333333331</v>
      </c>
      <c r="C50" s="25">
        <f>'Score Entry'!D31</f>
        <v>0.875</v>
      </c>
      <c r="D50" s="26">
        <f>AVERAGE(B50:C50)</f>
        <v>0.66666666666666663</v>
      </c>
      <c r="E50" s="27">
        <f>'Score Entry'!G30</f>
        <v>0.95833333333333326</v>
      </c>
    </row>
    <row r="51" spans="1:5" x14ac:dyDescent="0.25">
      <c r="A51" s="18"/>
      <c r="B51" s="19" t="s">
        <v>20</v>
      </c>
      <c r="C51" s="20" t="s">
        <v>17</v>
      </c>
      <c r="D51" s="21" t="s">
        <v>18</v>
      </c>
      <c r="E51" s="22" t="s">
        <v>19</v>
      </c>
    </row>
    <row r="52" spans="1:5" ht="50.1" customHeight="1" thickBot="1" x14ac:dyDescent="0.55000000000000004">
      <c r="A52" s="23" t="str">
        <f>'Score Entry'!B32</f>
        <v>Davis, William</v>
      </c>
      <c r="B52" s="24">
        <f>'Score Entry'!C32</f>
        <v>0.75</v>
      </c>
      <c r="C52" s="25">
        <f>'Score Entry'!D32</f>
        <v>0.79166666666666663</v>
      </c>
      <c r="D52" s="26">
        <f>AVERAGE(B52:C52)</f>
        <v>0.77083333333333326</v>
      </c>
      <c r="E52" s="27">
        <f>'Score Entry'!G31</f>
        <v>0.9375</v>
      </c>
    </row>
    <row r="53" spans="1:5" x14ac:dyDescent="0.25">
      <c r="A53" s="18"/>
      <c r="B53" s="19" t="s">
        <v>20</v>
      </c>
      <c r="C53" s="20" t="s">
        <v>17</v>
      </c>
      <c r="D53" s="21" t="s">
        <v>18</v>
      </c>
      <c r="E53" s="22" t="s">
        <v>19</v>
      </c>
    </row>
    <row r="54" spans="1:5" ht="50.1" customHeight="1" thickBot="1" x14ac:dyDescent="0.55000000000000004">
      <c r="A54" s="23" t="str">
        <f>'Score Entry'!B33</f>
        <v>Hansen, Ellen</v>
      </c>
      <c r="B54" s="24">
        <f>'Score Entry'!C33</f>
        <v>0.375</v>
      </c>
      <c r="C54" s="25">
        <f>'Score Entry'!D33</f>
        <v>0.75</v>
      </c>
      <c r="D54" s="26">
        <f>AVERAGE(B54:C54)</f>
        <v>0.5625</v>
      </c>
      <c r="E54" s="27">
        <f>'Score Entry'!G32</f>
        <v>0.89583333333333326</v>
      </c>
    </row>
    <row r="55" spans="1:5" x14ac:dyDescent="0.25">
      <c r="A55" s="18"/>
      <c r="B55" s="19" t="s">
        <v>20</v>
      </c>
      <c r="C55" s="20" t="s">
        <v>17</v>
      </c>
      <c r="D55" s="21" t="s">
        <v>18</v>
      </c>
      <c r="E55" s="22" t="s">
        <v>19</v>
      </c>
    </row>
    <row r="56" spans="1:5" ht="50.1" customHeight="1" thickBot="1" x14ac:dyDescent="0.55000000000000004">
      <c r="A56" s="23" t="str">
        <f>'Score Entry'!B34</f>
        <v>Shafer, Ryland</v>
      </c>
      <c r="B56" s="24">
        <f>'Score Entry'!C34</f>
        <v>0.58333333333333337</v>
      </c>
      <c r="C56" s="25">
        <f>'Score Entry'!D34</f>
        <v>0.625</v>
      </c>
      <c r="D56" s="26">
        <f>AVERAGE(B56:C56)</f>
        <v>0.60416666666666674</v>
      </c>
      <c r="E56" s="27">
        <f>'Score Entry'!G34</f>
        <v>0.8125</v>
      </c>
    </row>
    <row r="57" spans="1:5" x14ac:dyDescent="0.25">
      <c r="A57" s="18"/>
      <c r="B57" s="19" t="s">
        <v>20</v>
      </c>
      <c r="C57" s="20" t="s">
        <v>17</v>
      </c>
      <c r="D57" s="21" t="s">
        <v>18</v>
      </c>
      <c r="E57" s="22" t="s">
        <v>19</v>
      </c>
    </row>
    <row r="58" spans="1:5" ht="50.1" customHeight="1" thickBot="1" x14ac:dyDescent="0.55000000000000004">
      <c r="A58" s="23" t="str">
        <f>'Score Entry'!B35</f>
        <v>Grant, Marianne</v>
      </c>
      <c r="B58" s="24">
        <f>'Score Entry'!C35</f>
        <v>0.625</v>
      </c>
      <c r="C58" s="25">
        <f>'Score Entry'!D35</f>
        <v>0.66666666666666663</v>
      </c>
      <c r="D58" s="26">
        <f>AVERAGE(B58:C58)</f>
        <v>0.64583333333333326</v>
      </c>
      <c r="E58" s="27">
        <f>'Score Entry'!G35</f>
        <v>0.83333333333333326</v>
      </c>
    </row>
    <row r="59" spans="1:5" x14ac:dyDescent="0.25">
      <c r="A59" s="18"/>
      <c r="B59" s="19" t="s">
        <v>20</v>
      </c>
      <c r="C59" s="20" t="s">
        <v>17</v>
      </c>
      <c r="D59" s="21" t="s">
        <v>18</v>
      </c>
      <c r="E59" s="22" t="s">
        <v>19</v>
      </c>
    </row>
    <row r="60" spans="1:5" ht="50.1" customHeight="1" thickBot="1" x14ac:dyDescent="0.55000000000000004">
      <c r="A60" s="23" t="str">
        <f>'Score Entry'!B36</f>
        <v>Hutland, Jemima</v>
      </c>
      <c r="B60" s="24">
        <f>'Score Entry'!C36</f>
        <v>0.66666666666666663</v>
      </c>
      <c r="C60" s="25">
        <f>'Score Entry'!D36</f>
        <v>1</v>
      </c>
      <c r="D60" s="26">
        <f>AVERAGE(B60:C60)</f>
        <v>0.83333333333333326</v>
      </c>
      <c r="E60" s="27">
        <f>'Score Entry'!G36</f>
        <v>1</v>
      </c>
    </row>
    <row r="61" spans="1:5" x14ac:dyDescent="0.25">
      <c r="A61" s="18"/>
      <c r="B61" s="19" t="s">
        <v>20</v>
      </c>
      <c r="C61" s="20" t="s">
        <v>17</v>
      </c>
      <c r="D61" s="21" t="s">
        <v>18</v>
      </c>
      <c r="E61" s="22" t="s">
        <v>19</v>
      </c>
    </row>
    <row r="62" spans="1:5" ht="50.1" customHeight="1" thickBot="1" x14ac:dyDescent="0.55000000000000004">
      <c r="A62" s="23" t="str">
        <f>'Score Entry'!B37</f>
        <v>Corsey, Donald</v>
      </c>
      <c r="B62" s="24">
        <f>'Score Entry'!C37</f>
        <v>0.45833333333333331</v>
      </c>
      <c r="C62" s="25">
        <f>'Score Entry'!D37</f>
        <v>0.83333333333333337</v>
      </c>
      <c r="D62" s="26">
        <f>AVERAGE(B62:C62)</f>
        <v>0.64583333333333337</v>
      </c>
      <c r="E62" s="27">
        <f>'Score Entry'!G37</f>
        <v>0.91666666666666674</v>
      </c>
    </row>
    <row r="63" spans="1:5" ht="50.1" customHeight="1" thickBot="1" x14ac:dyDescent="0.55000000000000004">
      <c r="A63" s="28"/>
      <c r="B63" s="29"/>
      <c r="C63" s="29"/>
      <c r="D63" s="29"/>
      <c r="E63" s="29"/>
    </row>
    <row r="64" spans="1:5" x14ac:dyDescent="0.25">
      <c r="A64" s="18"/>
      <c r="B64" s="19" t="s">
        <v>20</v>
      </c>
      <c r="C64" s="20" t="s">
        <v>17</v>
      </c>
      <c r="D64" s="21" t="s">
        <v>18</v>
      </c>
      <c r="E64" s="22" t="s">
        <v>19</v>
      </c>
    </row>
    <row r="65" spans="1:5" ht="50.1" customHeight="1" thickBot="1" x14ac:dyDescent="0.55000000000000004">
      <c r="A65" s="23" t="str">
        <f>'Score Entry'!B38</f>
        <v>Brandt, Elijah</v>
      </c>
      <c r="B65" s="24">
        <f>'Score Entry'!C38</f>
        <v>0.54166666666666663</v>
      </c>
      <c r="C65" s="25">
        <f>'Score Entry'!D38</f>
        <v>0.58333333333333337</v>
      </c>
      <c r="D65" s="26">
        <f>AVERAGE(B65:C65)</f>
        <v>0.5625</v>
      </c>
      <c r="E65" s="27">
        <f>'Score Entry'!G38</f>
        <v>0.79166666666666674</v>
      </c>
    </row>
    <row r="66" spans="1:5" x14ac:dyDescent="0.25">
      <c r="A66" s="18"/>
      <c r="B66" s="19" t="s">
        <v>20</v>
      </c>
      <c r="C66" s="20" t="s">
        <v>17</v>
      </c>
      <c r="D66" s="21" t="s">
        <v>18</v>
      </c>
      <c r="E66" s="22" t="s">
        <v>19</v>
      </c>
    </row>
    <row r="67" spans="1:5" ht="50.1" customHeight="1" thickBot="1" x14ac:dyDescent="0.55000000000000004">
      <c r="A67" s="23" t="str">
        <f>'Score Entry'!B39</f>
        <v>Newland, Boyd</v>
      </c>
      <c r="B67" s="24">
        <f>'Score Entry'!C39</f>
        <v>0.66666666666666663</v>
      </c>
      <c r="C67" s="25">
        <f>'Score Entry'!D39</f>
        <v>0.70833333333333337</v>
      </c>
      <c r="D67" s="26">
        <f>AVERAGE(B67:C67)</f>
        <v>0.6875</v>
      </c>
      <c r="E67" s="27">
        <f>'Score Entry'!G39</f>
        <v>0.85416666666666674</v>
      </c>
    </row>
    <row r="68" spans="1:5" x14ac:dyDescent="0.25">
      <c r="A68" s="18"/>
      <c r="B68" s="19" t="s">
        <v>20</v>
      </c>
      <c r="C68" s="20" t="s">
        <v>17</v>
      </c>
      <c r="D68" s="21" t="s">
        <v>18</v>
      </c>
      <c r="E68" s="22" t="s">
        <v>19</v>
      </c>
    </row>
    <row r="69" spans="1:5" ht="50.1" customHeight="1" thickBot="1" x14ac:dyDescent="0.55000000000000004">
      <c r="A69" s="23">
        <f>'Score Entry'!B40</f>
        <v>0</v>
      </c>
      <c r="B69" s="24">
        <f>'Score Entry'!C40</f>
        <v>0</v>
      </c>
      <c r="C69" s="25">
        <f>'Score Entry'!D40</f>
        <v>0</v>
      </c>
      <c r="D69" s="26">
        <f>AVERAGE(B69:C69)</f>
        <v>0</v>
      </c>
      <c r="E69" s="27">
        <f>'Score Entry'!G40</f>
        <v>0.5</v>
      </c>
    </row>
    <row r="70" spans="1:5" x14ac:dyDescent="0.25">
      <c r="A70" s="18"/>
      <c r="B70" s="19" t="s">
        <v>20</v>
      </c>
      <c r="C70" s="20" t="s">
        <v>17</v>
      </c>
      <c r="D70" s="21" t="s">
        <v>18</v>
      </c>
      <c r="E70" s="22" t="s">
        <v>19</v>
      </c>
    </row>
    <row r="71" spans="1:5" ht="50.1" customHeight="1" thickBot="1" x14ac:dyDescent="0.55000000000000004">
      <c r="A71" s="23">
        <f>'Score Entry'!B41</f>
        <v>0</v>
      </c>
      <c r="B71" s="24">
        <f>'Score Entry'!C41</f>
        <v>0</v>
      </c>
      <c r="C71" s="25">
        <f>'Score Entry'!D41</f>
        <v>0</v>
      </c>
      <c r="D71" s="26">
        <f>AVERAGE(B71:C71)</f>
        <v>0</v>
      </c>
      <c r="E71" s="27">
        <f>'Score Entry'!G41</f>
        <v>0.5</v>
      </c>
    </row>
    <row r="72" spans="1:5" x14ac:dyDescent="0.25">
      <c r="A72" s="18"/>
      <c r="B72" s="19" t="s">
        <v>20</v>
      </c>
      <c r="C72" s="20" t="s">
        <v>17</v>
      </c>
      <c r="D72" s="21" t="s">
        <v>18</v>
      </c>
      <c r="E72" s="22" t="s">
        <v>19</v>
      </c>
    </row>
    <row r="73" spans="1:5" ht="50.1" customHeight="1" thickBot="1" x14ac:dyDescent="0.55000000000000004">
      <c r="A73" s="23">
        <f>'Score Entry'!B42</f>
        <v>0</v>
      </c>
      <c r="B73" s="24">
        <f>'Score Entry'!C42</f>
        <v>0</v>
      </c>
      <c r="C73" s="25">
        <f>'Score Entry'!D42</f>
        <v>0</v>
      </c>
      <c r="D73" s="26">
        <f>AVERAGE(B73:C73)</f>
        <v>0</v>
      </c>
      <c r="E73" s="27">
        <f>'Score Entry'!G42</f>
        <v>0.5</v>
      </c>
    </row>
    <row r="74" spans="1:5" x14ac:dyDescent="0.25">
      <c r="A74" s="18"/>
      <c r="B74" s="19" t="s">
        <v>20</v>
      </c>
      <c r="C74" s="20" t="s">
        <v>17</v>
      </c>
      <c r="D74" s="21" t="s">
        <v>18</v>
      </c>
      <c r="E74" s="22" t="s">
        <v>19</v>
      </c>
    </row>
    <row r="75" spans="1:5" ht="34.5" thickBot="1" x14ac:dyDescent="0.55000000000000004">
      <c r="A75" s="23">
        <f>'Score Entry'!B43</f>
        <v>0</v>
      </c>
      <c r="B75" s="24">
        <f>'Score Entry'!C43</f>
        <v>0</v>
      </c>
      <c r="C75" s="25">
        <f>'Score Entry'!D43</f>
        <v>0</v>
      </c>
      <c r="D75" s="26">
        <f>'Score Entry'!F43</f>
        <v>0</v>
      </c>
      <c r="E75" s="27">
        <f>'Score Entry'!G43</f>
        <v>0.5</v>
      </c>
    </row>
  </sheetData>
  <mergeCells count="1">
    <mergeCell ref="G6:K1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opLeftCell="A19" workbookViewId="0">
      <selection activeCell="P46" sqref="P46"/>
    </sheetView>
  </sheetViews>
  <sheetFormatPr defaultRowHeight="12.75" x14ac:dyDescent="0.2"/>
  <cols>
    <col min="4" max="4" width="9.140625" style="111"/>
    <col min="8" max="8" width="2" bestFit="1" customWidth="1"/>
  </cols>
  <sheetData>
    <row r="1" spans="1:9" x14ac:dyDescent="0.2">
      <c r="A1" s="41">
        <v>28</v>
      </c>
      <c r="B1" s="15">
        <v>1</v>
      </c>
      <c r="D1" s="112">
        <v>0.1</v>
      </c>
      <c r="E1" s="113">
        <f>IF(D1&lt;$I$7,1,IF(D1&lt;=$I$8,2,IF(D1&lt;=$I$9,3,IF(D1&lt;=$I$10,4))))</f>
        <v>1</v>
      </c>
      <c r="F1" s="111"/>
    </row>
    <row r="2" spans="1:9" x14ac:dyDescent="0.2">
      <c r="A2" s="41">
        <v>27</v>
      </c>
      <c r="B2" s="15">
        <v>1</v>
      </c>
      <c r="D2" s="112">
        <v>0.11</v>
      </c>
      <c r="E2" s="113">
        <f t="shared" ref="E2:E65" si="0">IF(D2&lt;$I$7,1,IF(D2&lt;=$I$8,2,IF(D2&lt;=$I$9,3,IF(D2&lt;=$I$10,4))))</f>
        <v>1</v>
      </c>
      <c r="F2" s="111"/>
    </row>
    <row r="3" spans="1:9" x14ac:dyDescent="0.2">
      <c r="A3" s="41">
        <v>26</v>
      </c>
      <c r="B3" s="15">
        <v>1</v>
      </c>
      <c r="D3" s="112">
        <v>0.12</v>
      </c>
      <c r="E3" s="113">
        <f t="shared" si="0"/>
        <v>1</v>
      </c>
      <c r="F3" s="111"/>
    </row>
    <row r="4" spans="1:9" x14ac:dyDescent="0.2">
      <c r="A4" s="41">
        <v>25</v>
      </c>
      <c r="B4" s="15">
        <v>1</v>
      </c>
      <c r="D4" s="112">
        <v>0.13</v>
      </c>
      <c r="E4" s="113">
        <f t="shared" si="0"/>
        <v>1</v>
      </c>
      <c r="F4" s="111"/>
    </row>
    <row r="5" spans="1:9" x14ac:dyDescent="0.2">
      <c r="A5" s="41">
        <v>24</v>
      </c>
      <c r="B5" s="15">
        <v>1</v>
      </c>
      <c r="D5" s="112">
        <v>0.14000000000000001</v>
      </c>
      <c r="E5" s="113">
        <f t="shared" si="0"/>
        <v>1</v>
      </c>
      <c r="F5" s="111"/>
    </row>
    <row r="6" spans="1:9" x14ac:dyDescent="0.2">
      <c r="A6" s="41">
        <v>23</v>
      </c>
      <c r="B6" s="15">
        <v>1</v>
      </c>
      <c r="D6" s="112">
        <v>0.15</v>
      </c>
      <c r="E6" s="113">
        <f t="shared" si="0"/>
        <v>1</v>
      </c>
      <c r="F6" s="111"/>
    </row>
    <row r="7" spans="1:9" x14ac:dyDescent="0.2">
      <c r="A7" s="41">
        <v>22</v>
      </c>
      <c r="B7" s="15">
        <v>1</v>
      </c>
      <c r="D7" s="112">
        <v>0.16</v>
      </c>
      <c r="E7" s="113">
        <f t="shared" si="0"/>
        <v>1</v>
      </c>
      <c r="F7" s="111"/>
      <c r="H7" s="113">
        <v>1</v>
      </c>
      <c r="I7" s="114">
        <f>'Score Entry'!O3</f>
        <v>0.59</v>
      </c>
    </row>
    <row r="8" spans="1:9" x14ac:dyDescent="0.2">
      <c r="A8" s="41">
        <v>21</v>
      </c>
      <c r="B8" s="15">
        <v>1</v>
      </c>
      <c r="D8" s="112">
        <v>0.17</v>
      </c>
      <c r="E8" s="113">
        <f t="shared" si="0"/>
        <v>1</v>
      </c>
      <c r="F8" s="111"/>
      <c r="H8" s="113">
        <v>2</v>
      </c>
      <c r="I8" s="114">
        <f>'Score Entry'!O4</f>
        <v>0.74</v>
      </c>
    </row>
    <row r="9" spans="1:9" x14ac:dyDescent="0.2">
      <c r="A9" s="41">
        <v>20</v>
      </c>
      <c r="B9" s="15">
        <v>1</v>
      </c>
      <c r="D9" s="112">
        <v>0.18</v>
      </c>
      <c r="E9" s="113">
        <f t="shared" si="0"/>
        <v>1</v>
      </c>
      <c r="F9" s="111"/>
      <c r="H9" s="113">
        <v>3</v>
      </c>
      <c r="I9" s="114">
        <f>'Score Entry'!O5</f>
        <v>0.89</v>
      </c>
    </row>
    <row r="10" spans="1:9" x14ac:dyDescent="0.2">
      <c r="A10" s="41">
        <v>19</v>
      </c>
      <c r="B10" s="15">
        <v>1</v>
      </c>
      <c r="D10" s="112">
        <v>0.19</v>
      </c>
      <c r="E10" s="113">
        <f t="shared" si="0"/>
        <v>1</v>
      </c>
      <c r="F10" s="111"/>
      <c r="H10" s="113">
        <v>4</v>
      </c>
      <c r="I10" s="114">
        <f>'Score Entry'!O6</f>
        <v>1</v>
      </c>
    </row>
    <row r="11" spans="1:9" x14ac:dyDescent="0.2">
      <c r="A11" s="41">
        <v>18</v>
      </c>
      <c r="B11" s="15">
        <v>1</v>
      </c>
      <c r="D11" s="112">
        <v>0.2</v>
      </c>
      <c r="E11" s="113">
        <f t="shared" si="0"/>
        <v>1</v>
      </c>
      <c r="F11" s="111"/>
    </row>
    <row r="12" spans="1:9" x14ac:dyDescent="0.2">
      <c r="A12" s="41">
        <v>17</v>
      </c>
      <c r="B12" s="15">
        <v>1</v>
      </c>
      <c r="D12" s="112">
        <v>0.21</v>
      </c>
      <c r="E12" s="113">
        <f t="shared" si="0"/>
        <v>1</v>
      </c>
      <c r="F12" s="111"/>
    </row>
    <row r="13" spans="1:9" x14ac:dyDescent="0.2">
      <c r="A13" s="41">
        <v>16</v>
      </c>
      <c r="B13" s="15">
        <v>1</v>
      </c>
      <c r="D13" s="112">
        <v>0.22</v>
      </c>
      <c r="E13" s="113">
        <f t="shared" si="0"/>
        <v>1</v>
      </c>
      <c r="F13" s="111"/>
    </row>
    <row r="14" spans="1:9" x14ac:dyDescent="0.2">
      <c r="A14" s="41">
        <v>15</v>
      </c>
      <c r="B14" s="15">
        <v>1</v>
      </c>
      <c r="D14" s="112">
        <v>0.23</v>
      </c>
      <c r="E14" s="113">
        <f t="shared" si="0"/>
        <v>1</v>
      </c>
      <c r="F14" s="111"/>
    </row>
    <row r="15" spans="1:9" x14ac:dyDescent="0.2">
      <c r="A15" s="41">
        <v>14</v>
      </c>
      <c r="B15" s="15">
        <v>1</v>
      </c>
      <c r="D15" s="112">
        <v>0.24</v>
      </c>
      <c r="E15" s="113">
        <f t="shared" si="0"/>
        <v>1</v>
      </c>
      <c r="F15" s="111"/>
    </row>
    <row r="16" spans="1:9" x14ac:dyDescent="0.2">
      <c r="A16" s="41">
        <v>13</v>
      </c>
      <c r="B16" s="15">
        <v>1</v>
      </c>
      <c r="D16" s="112">
        <v>0.25</v>
      </c>
      <c r="E16" s="113">
        <f t="shared" si="0"/>
        <v>1</v>
      </c>
      <c r="F16" s="111"/>
    </row>
    <row r="17" spans="1:6" x14ac:dyDescent="0.2">
      <c r="A17" s="41">
        <v>12</v>
      </c>
      <c r="B17" s="15">
        <v>1</v>
      </c>
      <c r="D17" s="112">
        <v>0.26</v>
      </c>
      <c r="E17" s="113">
        <f t="shared" si="0"/>
        <v>1</v>
      </c>
      <c r="F17" s="111"/>
    </row>
    <row r="18" spans="1:6" x14ac:dyDescent="0.2">
      <c r="A18" s="41">
        <v>11</v>
      </c>
      <c r="B18" s="15">
        <v>1</v>
      </c>
      <c r="D18" s="112">
        <v>0.27</v>
      </c>
      <c r="E18" s="113">
        <f t="shared" si="0"/>
        <v>1</v>
      </c>
      <c r="F18" s="111"/>
    </row>
    <row r="19" spans="1:6" x14ac:dyDescent="0.2">
      <c r="A19" s="41">
        <v>10</v>
      </c>
      <c r="B19" s="15">
        <v>1</v>
      </c>
      <c r="D19" s="112">
        <v>0.28000000000000003</v>
      </c>
      <c r="E19" s="113">
        <f t="shared" si="0"/>
        <v>1</v>
      </c>
      <c r="F19" s="111"/>
    </row>
    <row r="20" spans="1:6" x14ac:dyDescent="0.2">
      <c r="A20" s="41">
        <v>9</v>
      </c>
      <c r="B20" s="15">
        <f t="shared" ref="B20:B39" si="1">B19-0.04</f>
        <v>0.96</v>
      </c>
      <c r="D20" s="112">
        <v>0.28999999999999998</v>
      </c>
      <c r="E20" s="113">
        <f t="shared" si="0"/>
        <v>1</v>
      </c>
      <c r="F20" s="111"/>
    </row>
    <row r="21" spans="1:6" x14ac:dyDescent="0.2">
      <c r="A21" s="41">
        <v>8</v>
      </c>
      <c r="B21" s="15">
        <f t="shared" si="1"/>
        <v>0.91999999999999993</v>
      </c>
      <c r="D21" s="112">
        <v>0.3</v>
      </c>
      <c r="E21" s="113">
        <f t="shared" si="0"/>
        <v>1</v>
      </c>
      <c r="F21" s="111"/>
    </row>
    <row r="22" spans="1:6" x14ac:dyDescent="0.2">
      <c r="A22" s="41">
        <v>7</v>
      </c>
      <c r="B22" s="15">
        <f t="shared" si="1"/>
        <v>0.87999999999999989</v>
      </c>
      <c r="D22" s="112">
        <v>0.31</v>
      </c>
      <c r="E22" s="113">
        <f t="shared" si="0"/>
        <v>1</v>
      </c>
      <c r="F22" s="111"/>
    </row>
    <row r="23" spans="1:6" x14ac:dyDescent="0.2">
      <c r="A23" s="41">
        <v>6</v>
      </c>
      <c r="B23" s="15">
        <f t="shared" si="1"/>
        <v>0.83999999999999986</v>
      </c>
      <c r="D23" s="112">
        <v>0.32</v>
      </c>
      <c r="E23" s="113">
        <f t="shared" si="0"/>
        <v>1</v>
      </c>
      <c r="F23" s="111"/>
    </row>
    <row r="24" spans="1:6" x14ac:dyDescent="0.2">
      <c r="A24" s="41">
        <v>5</v>
      </c>
      <c r="B24" s="15">
        <f t="shared" si="1"/>
        <v>0.79999999999999982</v>
      </c>
      <c r="D24" s="112">
        <v>0.33</v>
      </c>
      <c r="E24" s="113">
        <f t="shared" si="0"/>
        <v>1</v>
      </c>
      <c r="F24" s="111"/>
    </row>
    <row r="25" spans="1:6" x14ac:dyDescent="0.2">
      <c r="A25" s="41">
        <v>4</v>
      </c>
      <c r="B25" s="15">
        <f t="shared" si="1"/>
        <v>0.75999999999999979</v>
      </c>
      <c r="D25" s="112">
        <v>0.34</v>
      </c>
      <c r="E25" s="113">
        <f t="shared" si="0"/>
        <v>1</v>
      </c>
      <c r="F25" s="111"/>
    </row>
    <row r="26" spans="1:6" x14ac:dyDescent="0.2">
      <c r="A26" s="41">
        <v>3</v>
      </c>
      <c r="B26" s="15">
        <f t="shared" si="1"/>
        <v>0.71999999999999975</v>
      </c>
      <c r="D26" s="112">
        <v>0.35</v>
      </c>
      <c r="E26" s="113">
        <f t="shared" si="0"/>
        <v>1</v>
      </c>
      <c r="F26" s="111"/>
    </row>
    <row r="27" spans="1:6" x14ac:dyDescent="0.2">
      <c r="A27" s="41">
        <v>2</v>
      </c>
      <c r="B27" s="15">
        <f t="shared" si="1"/>
        <v>0.67999999999999972</v>
      </c>
      <c r="D27" s="112">
        <v>0.36</v>
      </c>
      <c r="E27" s="113">
        <f t="shared" si="0"/>
        <v>1</v>
      </c>
      <c r="F27" s="111"/>
    </row>
    <row r="28" spans="1:6" x14ac:dyDescent="0.2">
      <c r="A28" s="41">
        <v>1</v>
      </c>
      <c r="B28" s="15">
        <f t="shared" si="1"/>
        <v>0.63999999999999968</v>
      </c>
      <c r="D28" s="112">
        <v>0.37</v>
      </c>
      <c r="E28" s="113">
        <f t="shared" si="0"/>
        <v>1</v>
      </c>
      <c r="F28" s="111"/>
    </row>
    <row r="29" spans="1:6" x14ac:dyDescent="0.2">
      <c r="A29" s="41">
        <v>0</v>
      </c>
      <c r="B29" s="15">
        <f t="shared" si="1"/>
        <v>0.59999999999999964</v>
      </c>
      <c r="D29" s="112">
        <v>0.38</v>
      </c>
      <c r="E29" s="113">
        <f t="shared" si="0"/>
        <v>1</v>
      </c>
      <c r="F29" s="111"/>
    </row>
    <row r="30" spans="1:6" x14ac:dyDescent="0.2">
      <c r="A30" s="41">
        <v>-1</v>
      </c>
      <c r="B30" s="15">
        <f t="shared" si="1"/>
        <v>0.55999999999999961</v>
      </c>
      <c r="D30" s="112">
        <v>0.39</v>
      </c>
      <c r="E30" s="113">
        <f t="shared" si="0"/>
        <v>1</v>
      </c>
      <c r="F30" s="111"/>
    </row>
    <row r="31" spans="1:6" x14ac:dyDescent="0.2">
      <c r="A31" s="41">
        <v>-2</v>
      </c>
      <c r="B31" s="15">
        <f t="shared" si="1"/>
        <v>0.51999999999999957</v>
      </c>
      <c r="D31" s="112">
        <v>0.4</v>
      </c>
      <c r="E31" s="113">
        <f t="shared" si="0"/>
        <v>1</v>
      </c>
      <c r="F31" s="111"/>
    </row>
    <row r="32" spans="1:6" x14ac:dyDescent="0.2">
      <c r="A32" s="41">
        <v>-3</v>
      </c>
      <c r="B32" s="15">
        <f t="shared" si="1"/>
        <v>0.47999999999999959</v>
      </c>
      <c r="D32" s="112">
        <v>0.41</v>
      </c>
      <c r="E32" s="113">
        <f t="shared" si="0"/>
        <v>1</v>
      </c>
      <c r="F32" s="111"/>
    </row>
    <row r="33" spans="1:6" x14ac:dyDescent="0.2">
      <c r="A33" s="41">
        <v>-4</v>
      </c>
      <c r="B33" s="15">
        <f t="shared" si="1"/>
        <v>0.43999999999999961</v>
      </c>
      <c r="D33" s="112">
        <v>0.42</v>
      </c>
      <c r="E33" s="113">
        <f t="shared" si="0"/>
        <v>1</v>
      </c>
      <c r="F33" s="111"/>
    </row>
    <row r="34" spans="1:6" x14ac:dyDescent="0.2">
      <c r="A34" s="41">
        <v>-5</v>
      </c>
      <c r="B34" s="15">
        <f t="shared" si="1"/>
        <v>0.39999999999999963</v>
      </c>
      <c r="D34" s="112">
        <v>0.43</v>
      </c>
      <c r="E34" s="113">
        <f t="shared" si="0"/>
        <v>1</v>
      </c>
      <c r="F34" s="111"/>
    </row>
    <row r="35" spans="1:6" x14ac:dyDescent="0.2">
      <c r="A35" s="41">
        <v>-6</v>
      </c>
      <c r="B35" s="15">
        <f t="shared" si="1"/>
        <v>0.35999999999999965</v>
      </c>
      <c r="D35" s="112">
        <v>0.44</v>
      </c>
      <c r="E35" s="113">
        <f t="shared" si="0"/>
        <v>1</v>
      </c>
      <c r="F35" s="111"/>
    </row>
    <row r="36" spans="1:6" x14ac:dyDescent="0.2">
      <c r="A36" s="41">
        <v>-7</v>
      </c>
      <c r="B36" s="15">
        <f t="shared" si="1"/>
        <v>0.31999999999999967</v>
      </c>
      <c r="D36" s="112">
        <v>0.45</v>
      </c>
      <c r="E36" s="113">
        <f t="shared" si="0"/>
        <v>1</v>
      </c>
      <c r="F36" s="111"/>
    </row>
    <row r="37" spans="1:6" x14ac:dyDescent="0.2">
      <c r="A37" s="41">
        <v>-8</v>
      </c>
      <c r="B37" s="15">
        <f t="shared" si="1"/>
        <v>0.27999999999999969</v>
      </c>
      <c r="D37" s="112">
        <v>0.46</v>
      </c>
      <c r="E37" s="113">
        <f t="shared" si="0"/>
        <v>1</v>
      </c>
      <c r="F37" s="111"/>
    </row>
    <row r="38" spans="1:6" x14ac:dyDescent="0.2">
      <c r="A38" s="41">
        <v>-9</v>
      </c>
      <c r="B38" s="15">
        <f t="shared" si="1"/>
        <v>0.23999999999999969</v>
      </c>
      <c r="D38" s="112">
        <v>0.47</v>
      </c>
      <c r="E38" s="113">
        <f t="shared" si="0"/>
        <v>1</v>
      </c>
      <c r="F38" s="111"/>
    </row>
    <row r="39" spans="1:6" x14ac:dyDescent="0.2">
      <c r="A39" s="41">
        <v>-10</v>
      </c>
      <c r="B39" s="15">
        <f t="shared" si="1"/>
        <v>0.19999999999999968</v>
      </c>
      <c r="D39" s="112">
        <v>0.48</v>
      </c>
      <c r="E39" s="113">
        <f t="shared" si="0"/>
        <v>1</v>
      </c>
      <c r="F39" s="111"/>
    </row>
    <row r="40" spans="1:6" x14ac:dyDescent="0.2">
      <c r="D40" s="112">
        <v>0.49</v>
      </c>
      <c r="E40" s="113">
        <f t="shared" si="0"/>
        <v>1</v>
      </c>
    </row>
    <row r="41" spans="1:6" x14ac:dyDescent="0.2">
      <c r="D41" s="112">
        <v>0.5</v>
      </c>
      <c r="E41" s="113">
        <f t="shared" si="0"/>
        <v>1</v>
      </c>
    </row>
    <row r="42" spans="1:6" x14ac:dyDescent="0.2">
      <c r="D42" s="112">
        <v>0.51</v>
      </c>
      <c r="E42" s="113">
        <f t="shared" si="0"/>
        <v>1</v>
      </c>
    </row>
    <row r="43" spans="1:6" x14ac:dyDescent="0.2">
      <c r="D43" s="112">
        <v>0.52</v>
      </c>
      <c r="E43" s="113">
        <f t="shared" si="0"/>
        <v>1</v>
      </c>
    </row>
    <row r="44" spans="1:6" x14ac:dyDescent="0.2">
      <c r="D44" s="112">
        <v>0.53</v>
      </c>
      <c r="E44" s="113">
        <f t="shared" si="0"/>
        <v>1</v>
      </c>
    </row>
    <row r="45" spans="1:6" x14ac:dyDescent="0.2">
      <c r="D45" s="112">
        <v>0.54</v>
      </c>
      <c r="E45" s="113">
        <f t="shared" si="0"/>
        <v>1</v>
      </c>
    </row>
    <row r="46" spans="1:6" x14ac:dyDescent="0.2">
      <c r="D46" s="112">
        <v>0.55000000000000004</v>
      </c>
      <c r="E46" s="113">
        <f t="shared" si="0"/>
        <v>1</v>
      </c>
    </row>
    <row r="47" spans="1:6" x14ac:dyDescent="0.2">
      <c r="D47" s="112">
        <v>0.56000000000000005</v>
      </c>
      <c r="E47" s="113">
        <f t="shared" si="0"/>
        <v>1</v>
      </c>
    </row>
    <row r="48" spans="1:6" x14ac:dyDescent="0.2">
      <c r="D48" s="112">
        <v>0.56999999999999995</v>
      </c>
      <c r="E48" s="113">
        <f t="shared" si="0"/>
        <v>1</v>
      </c>
    </row>
    <row r="49" spans="4:5" x14ac:dyDescent="0.2">
      <c r="D49" s="112">
        <v>0.57999999999999996</v>
      </c>
      <c r="E49" s="113">
        <f t="shared" si="0"/>
        <v>1</v>
      </c>
    </row>
    <row r="50" spans="4:5" x14ac:dyDescent="0.2">
      <c r="D50" s="112">
        <v>0.59</v>
      </c>
      <c r="E50" s="113">
        <f t="shared" si="0"/>
        <v>2</v>
      </c>
    </row>
    <row r="51" spans="4:5" x14ac:dyDescent="0.2">
      <c r="D51" s="112">
        <v>0.6</v>
      </c>
      <c r="E51" s="113">
        <f t="shared" si="0"/>
        <v>2</v>
      </c>
    </row>
    <row r="52" spans="4:5" x14ac:dyDescent="0.2">
      <c r="D52" s="112">
        <v>0.61</v>
      </c>
      <c r="E52" s="113">
        <f t="shared" si="0"/>
        <v>2</v>
      </c>
    </row>
    <row r="53" spans="4:5" x14ac:dyDescent="0.2">
      <c r="D53" s="112">
        <v>0.62</v>
      </c>
      <c r="E53" s="113">
        <f t="shared" si="0"/>
        <v>2</v>
      </c>
    </row>
    <row r="54" spans="4:5" x14ac:dyDescent="0.2">
      <c r="D54" s="112">
        <v>0.63</v>
      </c>
      <c r="E54" s="113">
        <f t="shared" si="0"/>
        <v>2</v>
      </c>
    </row>
    <row r="55" spans="4:5" x14ac:dyDescent="0.2">
      <c r="D55" s="112">
        <v>0.64</v>
      </c>
      <c r="E55" s="113">
        <f t="shared" si="0"/>
        <v>2</v>
      </c>
    </row>
    <row r="56" spans="4:5" x14ac:dyDescent="0.2">
      <c r="D56" s="112">
        <v>0.65</v>
      </c>
      <c r="E56" s="113">
        <f t="shared" si="0"/>
        <v>2</v>
      </c>
    </row>
    <row r="57" spans="4:5" x14ac:dyDescent="0.2">
      <c r="D57" s="112">
        <v>0.66</v>
      </c>
      <c r="E57" s="113">
        <f t="shared" si="0"/>
        <v>2</v>
      </c>
    </row>
    <row r="58" spans="4:5" x14ac:dyDescent="0.2">
      <c r="D58" s="112">
        <v>0.67</v>
      </c>
      <c r="E58" s="113">
        <f t="shared" si="0"/>
        <v>2</v>
      </c>
    </row>
    <row r="59" spans="4:5" x14ac:dyDescent="0.2">
      <c r="D59" s="112">
        <v>0.68</v>
      </c>
      <c r="E59" s="113">
        <f t="shared" si="0"/>
        <v>2</v>
      </c>
    </row>
    <row r="60" spans="4:5" x14ac:dyDescent="0.2">
      <c r="D60" s="112">
        <v>0.69</v>
      </c>
      <c r="E60" s="113">
        <f t="shared" si="0"/>
        <v>2</v>
      </c>
    </row>
    <row r="61" spans="4:5" x14ac:dyDescent="0.2">
      <c r="D61" s="112">
        <v>0.7</v>
      </c>
      <c r="E61" s="113">
        <f t="shared" si="0"/>
        <v>2</v>
      </c>
    </row>
    <row r="62" spans="4:5" x14ac:dyDescent="0.2">
      <c r="D62" s="112">
        <v>0.71</v>
      </c>
      <c r="E62" s="113">
        <f t="shared" si="0"/>
        <v>2</v>
      </c>
    </row>
    <row r="63" spans="4:5" x14ac:dyDescent="0.2">
      <c r="D63" s="112">
        <v>0.72</v>
      </c>
      <c r="E63" s="113">
        <f t="shared" si="0"/>
        <v>2</v>
      </c>
    </row>
    <row r="64" spans="4:5" x14ac:dyDescent="0.2">
      <c r="D64" s="112">
        <v>0.73</v>
      </c>
      <c r="E64" s="113">
        <f t="shared" si="0"/>
        <v>2</v>
      </c>
    </row>
    <row r="65" spans="4:5" x14ac:dyDescent="0.2">
      <c r="D65" s="112">
        <v>0.73999999999999899</v>
      </c>
      <c r="E65" s="113">
        <f t="shared" si="0"/>
        <v>2</v>
      </c>
    </row>
    <row r="66" spans="4:5" x14ac:dyDescent="0.2">
      <c r="D66" s="112">
        <v>0.749999999999999</v>
      </c>
      <c r="E66" s="113">
        <f t="shared" ref="E66:E91" si="2">IF(D66&lt;$I$7,1,IF(D66&lt;=$I$8,2,IF(D66&lt;=$I$9,3,IF(D66&lt;=$I$10,4))))</f>
        <v>3</v>
      </c>
    </row>
    <row r="67" spans="4:5" x14ac:dyDescent="0.2">
      <c r="D67" s="112">
        <v>0.75999999999999901</v>
      </c>
      <c r="E67" s="113">
        <f t="shared" si="2"/>
        <v>3</v>
      </c>
    </row>
    <row r="68" spans="4:5" x14ac:dyDescent="0.2">
      <c r="D68" s="112">
        <v>0.76999999999999902</v>
      </c>
      <c r="E68" s="113">
        <f t="shared" si="2"/>
        <v>3</v>
      </c>
    </row>
    <row r="69" spans="4:5" x14ac:dyDescent="0.2">
      <c r="D69" s="112">
        <v>0.77999999999999903</v>
      </c>
      <c r="E69" s="113">
        <f t="shared" si="2"/>
        <v>3</v>
      </c>
    </row>
    <row r="70" spans="4:5" x14ac:dyDescent="0.2">
      <c r="D70" s="112">
        <v>0.78999999999999904</v>
      </c>
      <c r="E70" s="113">
        <f t="shared" si="2"/>
        <v>3</v>
      </c>
    </row>
    <row r="71" spans="4:5" x14ac:dyDescent="0.2">
      <c r="D71" s="112">
        <v>0.79999999999999905</v>
      </c>
      <c r="E71" s="113">
        <f t="shared" si="2"/>
        <v>3</v>
      </c>
    </row>
    <row r="72" spans="4:5" x14ac:dyDescent="0.2">
      <c r="D72" s="112">
        <v>0.80999999999999905</v>
      </c>
      <c r="E72" s="113">
        <f t="shared" si="2"/>
        <v>3</v>
      </c>
    </row>
    <row r="73" spans="4:5" x14ac:dyDescent="0.2">
      <c r="D73" s="112">
        <v>0.81999999999999895</v>
      </c>
      <c r="E73" s="113">
        <f t="shared" si="2"/>
        <v>3</v>
      </c>
    </row>
    <row r="74" spans="4:5" x14ac:dyDescent="0.2">
      <c r="D74" s="112">
        <v>0.82999999999999796</v>
      </c>
      <c r="E74" s="113">
        <f t="shared" si="2"/>
        <v>3</v>
      </c>
    </row>
    <row r="75" spans="4:5" x14ac:dyDescent="0.2">
      <c r="D75" s="112">
        <v>0.83999999999999797</v>
      </c>
      <c r="E75" s="113">
        <f t="shared" si="2"/>
        <v>3</v>
      </c>
    </row>
    <row r="76" spans="4:5" x14ac:dyDescent="0.2">
      <c r="D76" s="112">
        <v>0.84999999999999798</v>
      </c>
      <c r="E76" s="113">
        <f t="shared" si="2"/>
        <v>3</v>
      </c>
    </row>
    <row r="77" spans="4:5" x14ac:dyDescent="0.2">
      <c r="D77" s="112">
        <v>0.85999999999999799</v>
      </c>
      <c r="E77" s="113">
        <f t="shared" si="2"/>
        <v>3</v>
      </c>
    </row>
    <row r="78" spans="4:5" x14ac:dyDescent="0.2">
      <c r="D78" s="112">
        <v>0.869999999999998</v>
      </c>
      <c r="E78" s="113">
        <f t="shared" si="2"/>
        <v>3</v>
      </c>
    </row>
    <row r="79" spans="4:5" x14ac:dyDescent="0.2">
      <c r="D79" s="112">
        <v>0.87999999999999801</v>
      </c>
      <c r="E79" s="113">
        <f t="shared" si="2"/>
        <v>3</v>
      </c>
    </row>
    <row r="80" spans="4:5" x14ac:dyDescent="0.2">
      <c r="D80" s="112">
        <v>0.88999999999999801</v>
      </c>
      <c r="E80" s="113">
        <f t="shared" si="2"/>
        <v>3</v>
      </c>
    </row>
    <row r="81" spans="4:5" x14ac:dyDescent="0.2">
      <c r="D81" s="112">
        <v>0.89999999999999802</v>
      </c>
      <c r="E81" s="113">
        <f t="shared" si="2"/>
        <v>4</v>
      </c>
    </row>
    <row r="82" spans="4:5" x14ac:dyDescent="0.2">
      <c r="D82" s="112">
        <v>0.90999999999999803</v>
      </c>
      <c r="E82" s="113">
        <f t="shared" si="2"/>
        <v>4</v>
      </c>
    </row>
    <row r="83" spans="4:5" x14ac:dyDescent="0.2">
      <c r="D83" s="112">
        <v>0.91999999999999804</v>
      </c>
      <c r="E83" s="113">
        <f t="shared" si="2"/>
        <v>4</v>
      </c>
    </row>
    <row r="84" spans="4:5" x14ac:dyDescent="0.2">
      <c r="D84" s="112">
        <v>0.92999999999999705</v>
      </c>
      <c r="E84" s="113">
        <f t="shared" si="2"/>
        <v>4</v>
      </c>
    </row>
    <row r="85" spans="4:5" x14ac:dyDescent="0.2">
      <c r="D85" s="112">
        <v>0.93999999999999695</v>
      </c>
      <c r="E85" s="113">
        <f t="shared" si="2"/>
        <v>4</v>
      </c>
    </row>
    <row r="86" spans="4:5" x14ac:dyDescent="0.2">
      <c r="D86" s="112">
        <v>0.94999999999999696</v>
      </c>
      <c r="E86" s="113">
        <f t="shared" si="2"/>
        <v>4</v>
      </c>
    </row>
    <row r="87" spans="4:5" x14ac:dyDescent="0.2">
      <c r="D87" s="112">
        <v>0.95999999999999697</v>
      </c>
      <c r="E87" s="113">
        <f t="shared" si="2"/>
        <v>4</v>
      </c>
    </row>
    <row r="88" spans="4:5" x14ac:dyDescent="0.2">
      <c r="D88" s="112">
        <v>0.96999999999999698</v>
      </c>
      <c r="E88" s="113">
        <f t="shared" si="2"/>
        <v>4</v>
      </c>
    </row>
    <row r="89" spans="4:5" x14ac:dyDescent="0.2">
      <c r="D89" s="112">
        <v>0.97999999999999698</v>
      </c>
      <c r="E89" s="113">
        <f t="shared" si="2"/>
        <v>4</v>
      </c>
    </row>
    <row r="90" spans="4:5" x14ac:dyDescent="0.2">
      <c r="D90" s="112">
        <v>0.98999999999999699</v>
      </c>
      <c r="E90" s="113">
        <f t="shared" si="2"/>
        <v>4</v>
      </c>
    </row>
    <row r="91" spans="4:5" x14ac:dyDescent="0.2">
      <c r="D91" s="112">
        <v>0.999999999999997</v>
      </c>
      <c r="E91" s="113">
        <f t="shared" si="2"/>
        <v>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Score Entry</vt:lpstr>
      <vt:lpstr>SLO Results</vt:lpstr>
      <vt:lpstr>Test 1</vt:lpstr>
      <vt:lpstr>Test 2</vt:lpstr>
      <vt:lpstr>Test 3</vt:lpstr>
      <vt:lpstr>LowHigh</vt:lpstr>
      <vt:lpstr>Tables</vt:lpstr>
      <vt:lpstr>Grades</vt:lpstr>
      <vt:lpstr>level2</vt:lpstr>
      <vt:lpstr>levels</vt:lpstr>
      <vt:lpstr>Scale</vt:lpstr>
      <vt:lpstr>Scale2</vt:lpstr>
      <vt:lpstr>score</vt:lpstr>
      <vt:lpstr>techimp</vt:lpstr>
    </vt:vector>
  </TitlesOfParts>
  <Company>Jordan School District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Ryan Kameron Oldroyd</dc:creator>
  <cp:lastModifiedBy>Megan Rees</cp:lastModifiedBy>
  <cp:lastPrinted>2015-06-05T20:10:43Z</cp:lastPrinted>
  <dcterms:created xsi:type="dcterms:W3CDTF">2004-12-07T23:21:53Z</dcterms:created>
  <dcterms:modified xsi:type="dcterms:W3CDTF">2015-06-05T20:21:57Z</dcterms:modified>
</cp:coreProperties>
</file>