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413-ALTIRIS\All-Desktop\Room 404\College &amp; Career Awareness\Hospitality &amp; Tourism\"/>
    </mc:Choice>
  </mc:AlternateContent>
  <bookViews>
    <workbookView xWindow="0" yWindow="0" windowWidth="23325" windowHeight="7395"/>
  </bookViews>
  <sheets>
    <sheet name="Print Score Sheet" sheetId="1" r:id="rId1"/>
    <sheet name="Cashiering 1" sheetId="2" r:id="rId2"/>
    <sheet name="Cashiering 2" sheetId="5" r:id="rId3"/>
    <sheet name="Cashiering 3" sheetId="6" r:id="rId4"/>
    <sheet name="Cashiering 4" sheetId="7" r:id="rId5"/>
  </sheets>
  <calcPr calcId="152511"/>
</workbook>
</file>

<file path=xl/calcChain.xml><?xml version="1.0" encoding="utf-8"?>
<calcChain xmlns="http://schemas.openxmlformats.org/spreadsheetml/2006/main">
  <c r="J39" i="7" l="1"/>
  <c r="N35" i="5"/>
  <c r="N33" i="5"/>
  <c r="N27" i="5"/>
  <c r="M24" i="5"/>
  <c r="M25" i="5"/>
  <c r="M26" i="5"/>
  <c r="M27" i="5"/>
  <c r="M28" i="5"/>
  <c r="N28" i="5" s="1"/>
  <c r="M29" i="5"/>
  <c r="M30" i="5"/>
  <c r="M31" i="5"/>
  <c r="M32" i="5"/>
  <c r="M33" i="5"/>
  <c r="M34" i="5"/>
  <c r="N34" i="5" s="1"/>
  <c r="M35" i="5"/>
  <c r="M36" i="5"/>
  <c r="M37" i="5"/>
  <c r="M38" i="5"/>
  <c r="M39" i="5"/>
  <c r="M40" i="5"/>
  <c r="M41" i="5"/>
  <c r="M42" i="5"/>
  <c r="M43" i="5"/>
  <c r="M44" i="5"/>
  <c r="M45" i="5"/>
  <c r="E34" i="1" l="1"/>
  <c r="M23" i="7"/>
  <c r="M21" i="7"/>
  <c r="M19" i="7"/>
  <c r="M17" i="7"/>
  <c r="J49" i="7" l="1"/>
  <c r="M29" i="7"/>
  <c r="B1" i="7" s="1"/>
  <c r="F32" i="1" s="1"/>
  <c r="L24" i="2"/>
  <c r="K21" i="2"/>
  <c r="L21" i="2" s="1"/>
  <c r="K22" i="2"/>
  <c r="L22" i="2" s="1"/>
  <c r="K24" i="2"/>
  <c r="K25" i="2"/>
  <c r="L25" i="2" s="1"/>
  <c r="K26" i="2"/>
  <c r="L26" i="2" s="1"/>
  <c r="K27" i="2"/>
  <c r="L27" i="2" s="1"/>
  <c r="K28" i="2"/>
  <c r="L28" i="2" s="1"/>
  <c r="K29" i="2"/>
  <c r="L29" i="2" s="1"/>
  <c r="K30" i="2"/>
  <c r="L30" i="2" s="1"/>
  <c r="K31" i="2"/>
  <c r="L31" i="2" s="1"/>
  <c r="K32" i="2"/>
  <c r="L32" i="2" s="1"/>
  <c r="K33" i="2"/>
  <c r="L33" i="2" s="1"/>
  <c r="K34" i="2"/>
  <c r="L34" i="2" s="1"/>
  <c r="K35" i="2"/>
  <c r="L35" i="2" s="1"/>
  <c r="K36" i="2"/>
  <c r="L36" i="2" s="1"/>
  <c r="K37" i="2"/>
  <c r="L37" i="2" s="1"/>
  <c r="K38" i="2"/>
  <c r="L38" i="2" s="1"/>
  <c r="K20" i="2"/>
  <c r="L20" i="2" s="1"/>
  <c r="K23" i="2" l="1"/>
  <c r="L23" i="2" s="1"/>
  <c r="B1" i="2" s="1"/>
  <c r="F26" i="1" s="1"/>
  <c r="N45" i="5"/>
  <c r="N41" i="5"/>
  <c r="N44" i="5"/>
  <c r="N43" i="5"/>
  <c r="N42" i="5"/>
  <c r="N40" i="5"/>
  <c r="N39" i="5"/>
  <c r="N38" i="5"/>
  <c r="N37" i="5"/>
  <c r="N36" i="5"/>
  <c r="N31" i="5"/>
  <c r="N30" i="5"/>
  <c r="N29" i="5"/>
  <c r="N26" i="5"/>
  <c r="N25" i="5"/>
  <c r="N24" i="5"/>
  <c r="N32" i="5"/>
  <c r="M23" i="5"/>
  <c r="N23" i="5" s="1"/>
  <c r="D23" i="5"/>
  <c r="B1" i="5" l="1"/>
  <c r="F28" i="1" s="1"/>
  <c r="O23" i="6"/>
  <c r="P23" i="6" s="1"/>
  <c r="O24" i="6"/>
  <c r="P24" i="6" s="1"/>
  <c r="O25" i="6"/>
  <c r="P25" i="6" s="1"/>
  <c r="O26" i="6"/>
  <c r="P26" i="6" s="1"/>
  <c r="O27" i="6"/>
  <c r="P27" i="6" s="1"/>
  <c r="O28" i="6"/>
  <c r="P28" i="6" s="1"/>
  <c r="O29" i="6"/>
  <c r="P29" i="6" s="1"/>
  <c r="O30" i="6"/>
  <c r="P30" i="6" s="1"/>
  <c r="O31" i="6"/>
  <c r="P31" i="6" s="1"/>
  <c r="O32" i="6"/>
  <c r="P32" i="6" s="1"/>
  <c r="O33" i="6"/>
  <c r="P33" i="6" s="1"/>
  <c r="O34" i="6"/>
  <c r="P34" i="6" s="1"/>
  <c r="O22" i="6"/>
  <c r="P22" i="6" s="1"/>
  <c r="B1" i="6" l="1"/>
  <c r="F30" i="1" s="1"/>
  <c r="F34" i="1" s="1"/>
  <c r="C22" i="6"/>
  <c r="D22" i="6" s="1"/>
  <c r="F22" i="6" s="1"/>
</calcChain>
</file>

<file path=xl/sharedStrings.xml><?xml version="1.0" encoding="utf-8"?>
<sst xmlns="http://schemas.openxmlformats.org/spreadsheetml/2006/main" count="70" uniqueCount="52">
  <si>
    <t>Points</t>
  </si>
  <si>
    <t>Change to Give</t>
  </si>
  <si>
    <t>Amount Paid</t>
  </si>
  <si>
    <t>Amount of Purchase</t>
  </si>
  <si>
    <t>Change Options - Coins &amp; Bills</t>
  </si>
  <si>
    <t xml:space="preserve">Example: </t>
  </si>
  <si>
    <t>Example:</t>
  </si>
  <si>
    <t>Sales Tax</t>
  </si>
  <si>
    <t>Total of Sale</t>
  </si>
  <si>
    <t>Change Given</t>
  </si>
  <si>
    <t>Results</t>
  </si>
  <si>
    <t>Column C</t>
  </si>
  <si>
    <t>Column D</t>
  </si>
  <si>
    <t>Column B</t>
  </si>
  <si>
    <t>Column E</t>
  </si>
  <si>
    <t>Column F</t>
  </si>
  <si>
    <t>Name:</t>
  </si>
  <si>
    <t>Period:</t>
  </si>
  <si>
    <t>Activity</t>
  </si>
  <si>
    <t>Max Points</t>
  </si>
  <si>
    <t>Your Score</t>
  </si>
  <si>
    <t>Cashiering 1</t>
  </si>
  <si>
    <t>Cashiering 2</t>
  </si>
  <si>
    <t>Cashiering 3</t>
  </si>
  <si>
    <t>Total</t>
  </si>
  <si>
    <t>Amount of Change</t>
  </si>
  <si>
    <t>Oh no . . . the cash register is acting up and quits working but customers keep coming in to buy so you decided to do the calculations with a calculator. Let’s see how well you do.</t>
  </si>
  <si>
    <r>
      <t xml:space="preserve">Erica came in to buy hot chocolate and a donut. The cost was </t>
    </r>
    <r>
      <rPr>
        <b/>
        <sz val="11"/>
        <color theme="1"/>
        <rFont val="Calibri"/>
        <family val="2"/>
        <scheme val="minor"/>
      </rPr>
      <t>$2.58</t>
    </r>
    <r>
      <rPr>
        <sz val="11"/>
        <color theme="1"/>
        <rFont val="Calibri"/>
        <family val="2"/>
        <scheme val="minor"/>
      </rPr>
      <t xml:space="preserve"> and she gives you a
</t>
    </r>
    <r>
      <rPr>
        <b/>
        <sz val="11"/>
        <color theme="1"/>
        <rFont val="Calibri"/>
        <family val="2"/>
        <scheme val="minor"/>
      </rPr>
      <t>$20</t>
    </r>
    <r>
      <rPr>
        <sz val="11"/>
        <color theme="1"/>
        <rFont val="Calibri"/>
        <family val="2"/>
        <scheme val="minor"/>
      </rPr>
      <t xml:space="preserve">. What is her change?  </t>
    </r>
  </si>
  <si>
    <r>
      <t xml:space="preserve">John and his son both bought a sandwich and some fries for a total of </t>
    </r>
    <r>
      <rPr>
        <b/>
        <sz val="11"/>
        <color theme="1"/>
        <rFont val="Calibri"/>
        <family val="2"/>
        <scheme val="minor"/>
      </rPr>
      <t>$12. 82</t>
    </r>
    <r>
      <rPr>
        <sz val="11"/>
        <color theme="1"/>
        <rFont val="Calibri"/>
        <family val="2"/>
        <scheme val="minor"/>
      </rPr>
      <t xml:space="preserve">. John gives you </t>
    </r>
    <r>
      <rPr>
        <b/>
        <sz val="11"/>
        <color theme="1"/>
        <rFont val="Calibri"/>
        <family val="2"/>
        <scheme val="minor"/>
      </rPr>
      <t>$15</t>
    </r>
    <r>
      <rPr>
        <sz val="11"/>
        <color theme="1"/>
        <rFont val="Calibri"/>
        <family val="2"/>
        <scheme val="minor"/>
      </rPr>
      <t>. What is his change?</t>
    </r>
  </si>
  <si>
    <r>
      <t xml:space="preserve">Julia bought a bottle of water, chips and a hot dog for </t>
    </r>
    <r>
      <rPr>
        <b/>
        <sz val="11"/>
        <color theme="1"/>
        <rFont val="Calibri"/>
        <family val="2"/>
        <scheme val="minor"/>
      </rPr>
      <t>$8.58</t>
    </r>
    <r>
      <rPr>
        <sz val="11"/>
        <color theme="1"/>
        <rFont val="Calibri"/>
        <family val="2"/>
        <scheme val="minor"/>
      </rPr>
      <t xml:space="preserve">. All she had was a </t>
    </r>
    <r>
      <rPr>
        <b/>
        <sz val="11"/>
        <color theme="1"/>
        <rFont val="Calibri"/>
        <family val="2"/>
        <scheme val="minor"/>
      </rPr>
      <t>$50</t>
    </r>
    <r>
      <rPr>
        <sz val="11"/>
        <color theme="1"/>
        <rFont val="Calibri"/>
        <family val="2"/>
        <scheme val="minor"/>
      </rPr>
      <t xml:space="preserve"> bill so you took it and gave her the change, which is:</t>
    </r>
  </si>
  <si>
    <r>
      <t xml:space="preserve">Maria was so cold from the snow so she came in to buy a hot chocolate and then decided to buy some for her friends as well. The total was </t>
    </r>
    <r>
      <rPr>
        <b/>
        <sz val="11"/>
        <color theme="1"/>
        <rFont val="Calibri"/>
        <family val="2"/>
        <scheme val="minor"/>
      </rPr>
      <t>$8.92</t>
    </r>
    <r>
      <rPr>
        <sz val="11"/>
        <color theme="1"/>
        <rFont val="Calibri"/>
        <family val="2"/>
        <scheme val="minor"/>
      </rPr>
      <t xml:space="preserve">. She gives you a </t>
    </r>
    <r>
      <rPr>
        <b/>
        <sz val="11"/>
        <color theme="1"/>
        <rFont val="Calibri"/>
        <family val="2"/>
        <scheme val="minor"/>
      </rPr>
      <t>$10</t>
    </r>
    <r>
      <rPr>
        <sz val="11"/>
        <color theme="1"/>
        <rFont val="Calibri"/>
        <family val="2"/>
        <scheme val="minor"/>
      </rPr>
      <t xml:space="preserve"> bill. What is her change?</t>
    </r>
  </si>
  <si>
    <r>
      <t xml:space="preserve">She gives you a </t>
    </r>
    <r>
      <rPr>
        <b/>
        <sz val="11"/>
        <color theme="1"/>
        <rFont val="Calibri"/>
        <family val="2"/>
        <scheme val="minor"/>
      </rPr>
      <t>$20</t>
    </r>
    <r>
      <rPr>
        <sz val="11"/>
        <color theme="1"/>
        <rFont val="Calibri"/>
        <family val="2"/>
        <scheme val="minor"/>
      </rPr>
      <t xml:space="preserve"> bill so her total change would be:</t>
    </r>
  </si>
  <si>
    <r>
      <t xml:space="preserve">Suzy buys a pastry at </t>
    </r>
    <r>
      <rPr>
        <b/>
        <sz val="11"/>
        <color theme="1"/>
        <rFont val="Calibri"/>
        <family val="2"/>
        <scheme val="minor"/>
      </rPr>
      <t>$2.33</t>
    </r>
    <r>
      <rPr>
        <sz val="11"/>
        <color theme="1"/>
        <rFont val="Calibri"/>
        <family val="2"/>
        <scheme val="minor"/>
      </rPr>
      <t xml:space="preserve">, an apple for </t>
    </r>
    <r>
      <rPr>
        <b/>
        <sz val="11"/>
        <color theme="1"/>
        <rFont val="Calibri"/>
        <family val="2"/>
        <scheme val="minor"/>
      </rPr>
      <t>$1.25</t>
    </r>
    <r>
      <rPr>
        <sz val="11"/>
        <color theme="1"/>
        <rFont val="Calibri"/>
        <family val="2"/>
        <scheme val="minor"/>
      </rPr>
      <t xml:space="preserve">, and gum at </t>
    </r>
    <r>
      <rPr>
        <b/>
        <sz val="11"/>
        <color theme="1"/>
        <rFont val="Calibri"/>
        <family val="2"/>
        <scheme val="minor"/>
      </rPr>
      <t>$1.30</t>
    </r>
    <r>
      <rPr>
        <sz val="11"/>
        <color theme="1"/>
        <rFont val="Calibri"/>
        <family val="2"/>
        <scheme val="minor"/>
      </rPr>
      <t xml:space="preserve"> which totals:</t>
    </r>
  </si>
  <si>
    <r>
      <t>Now you take the total and times it by 6.85% (</t>
    </r>
    <r>
      <rPr>
        <b/>
        <sz val="11"/>
        <color theme="1"/>
        <rFont val="Calibri"/>
        <family val="2"/>
        <scheme val="minor"/>
      </rPr>
      <t>.0685</t>
    </r>
    <r>
      <rPr>
        <sz val="11"/>
        <color theme="1"/>
        <rFont val="Calibri"/>
        <family val="2"/>
        <scheme val="minor"/>
      </rPr>
      <t>) for sales tax which is a grand total of:</t>
    </r>
  </si>
  <si>
    <t>Costs</t>
  </si>
  <si>
    <t>Fries</t>
  </si>
  <si>
    <t>Hot Chocolates</t>
  </si>
  <si>
    <t>He gives you two $20 bills. What is his change?</t>
  </si>
  <si>
    <t>Brad and his buddies see some cute girls and ask them if they can buy them a pop. They accept and so Brad buys a total of six pops at $2.25 each and also decides to buy some breath mints for fresh breath, which is $1.75 for a total of</t>
  </si>
  <si>
    <t>Pop</t>
  </si>
  <si>
    <t>Breath Mints</t>
  </si>
  <si>
    <t>He gives you $20 and so his change is:</t>
  </si>
  <si>
    <r>
      <t xml:space="preserve">Dax and his family come in from the snow very tired and hungry. He has bought lunch for all of them which includes five sandwiches at </t>
    </r>
    <r>
      <rPr>
        <b/>
        <sz val="11"/>
        <color theme="1"/>
        <rFont val="Calibri"/>
        <family val="2"/>
        <scheme val="minor"/>
      </rPr>
      <t>$2.50</t>
    </r>
    <r>
      <rPr>
        <sz val="11"/>
        <color theme="1"/>
        <rFont val="Calibri"/>
        <family val="2"/>
        <scheme val="minor"/>
      </rPr>
      <t xml:space="preserve"> each, five fries at </t>
    </r>
    <r>
      <rPr>
        <b/>
        <sz val="11"/>
        <color theme="1"/>
        <rFont val="Calibri"/>
        <family val="2"/>
        <scheme val="minor"/>
      </rPr>
      <t>$2.25</t>
    </r>
    <r>
      <rPr>
        <sz val="11"/>
        <color theme="1"/>
        <rFont val="Calibri"/>
        <family val="2"/>
        <scheme val="minor"/>
      </rPr>
      <t xml:space="preserve"> each, and five hot chocolates at </t>
    </r>
    <r>
      <rPr>
        <b/>
        <sz val="11"/>
        <color theme="1"/>
        <rFont val="Calibri"/>
        <family val="2"/>
        <scheme val="minor"/>
      </rPr>
      <t>$1.75</t>
    </r>
    <r>
      <rPr>
        <sz val="11"/>
        <color theme="1"/>
        <rFont val="Calibri"/>
        <family val="2"/>
        <scheme val="minor"/>
      </rPr>
      <t xml:space="preserve"> each, which totals</t>
    </r>
  </si>
  <si>
    <t>Points:</t>
  </si>
  <si>
    <t>For a grand total of:</t>
  </si>
  <si>
    <t>You add the 6.85% (.0685) sales tax:</t>
  </si>
  <si>
    <t>Tax</t>
  </si>
  <si>
    <t>Grand Total</t>
  </si>
  <si>
    <t>Sandwiches</t>
  </si>
  <si>
    <t>Again, you add the 6.85% (.0685) sales tax:</t>
  </si>
  <si>
    <t>For a grand total o:</t>
  </si>
  <si>
    <t>Cashiering 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</si>
</sst>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164" formatCode="&quot;$&quot;#,##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b/>
      <sz val="12"/>
      <color theme="1"/>
      <name val="Times New Roman"/>
      <family val="1"/>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ck">
        <color indexed="64"/>
      </top>
      <bottom/>
      <diagonal/>
    </border>
    <border>
      <left style="double">
        <color indexed="64"/>
      </left>
      <right style="thin">
        <color indexed="64"/>
      </right>
      <top style="thin">
        <color indexed="64"/>
      </top>
      <bottom/>
      <diagonal/>
    </border>
    <border>
      <left style="thin">
        <color indexed="64"/>
      </left>
      <right style="thick">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style="thick">
        <color indexed="64"/>
      </top>
      <bottom/>
      <diagonal/>
    </border>
    <border>
      <left style="thick">
        <color indexed="64"/>
      </left>
      <right/>
      <top/>
      <bottom/>
      <diagonal/>
    </border>
    <border>
      <left style="thin">
        <color indexed="64"/>
      </left>
      <right/>
      <top style="thin">
        <color indexed="64"/>
      </top>
      <bottom style="thick">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style="double">
        <color indexed="64"/>
      </bottom>
      <diagonal/>
    </border>
    <border>
      <left/>
      <right/>
      <top style="double">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37">
    <xf numFmtId="0" fontId="0" fillId="0" borderId="0" xfId="0"/>
    <xf numFmtId="8" fontId="0" fillId="0" borderId="0" xfId="0" applyNumberFormat="1"/>
    <xf numFmtId="0" fontId="0" fillId="0" borderId="0" xfId="0" applyAlignment="1">
      <alignment horizontal="right"/>
    </xf>
    <xf numFmtId="0" fontId="0" fillId="0" borderId="0" xfId="0" applyAlignment="1">
      <alignment horizontal="center"/>
    </xf>
    <xf numFmtId="7" fontId="0" fillId="0" borderId="0" xfId="1" applyNumberFormat="1" applyFont="1" applyAlignment="1">
      <alignment horizontal="right"/>
    </xf>
    <xf numFmtId="0" fontId="0" fillId="0" borderId="0" xfId="0" applyAlignment="1">
      <alignment horizontal="center"/>
    </xf>
    <xf numFmtId="8" fontId="0" fillId="0" borderId="1" xfId="0" applyNumberFormat="1" applyBorder="1"/>
    <xf numFmtId="7" fontId="0" fillId="0" borderId="1" xfId="1" applyNumberFormat="1" applyFont="1" applyBorder="1" applyAlignment="1">
      <alignment horizontal="right"/>
    </xf>
    <xf numFmtId="0" fontId="0" fillId="0" borderId="1" xfId="0" applyBorder="1" applyAlignment="1" applyProtection="1">
      <alignment horizontal="center"/>
      <protection locked="0"/>
    </xf>
    <xf numFmtId="0" fontId="0" fillId="0" borderId="4" xfId="0" applyBorder="1"/>
    <xf numFmtId="0" fontId="0" fillId="0" borderId="5" xfId="0" applyBorder="1"/>
    <xf numFmtId="0" fontId="0" fillId="0" borderId="7" xfId="0" applyBorder="1"/>
    <xf numFmtId="0" fontId="0" fillId="0" borderId="8" xfId="0" applyBorder="1"/>
    <xf numFmtId="0" fontId="0" fillId="0" borderId="9" xfId="0" applyBorder="1" applyAlignment="1" applyProtection="1">
      <alignment horizontal="center"/>
      <protection locked="0"/>
    </xf>
    <xf numFmtId="8" fontId="2" fillId="0" borderId="2" xfId="0" applyNumberFormat="1" applyFont="1" applyBorder="1" applyAlignment="1">
      <alignment horizontal="center"/>
    </xf>
    <xf numFmtId="8" fontId="2" fillId="0" borderId="12" xfId="0" applyNumberFormat="1" applyFont="1" applyBorder="1" applyAlignment="1">
      <alignment horizontal="center"/>
    </xf>
    <xf numFmtId="8" fontId="0" fillId="0" borderId="3" xfId="0" applyNumberFormat="1" applyBorder="1"/>
    <xf numFmtId="8" fontId="0" fillId="0" borderId="3" xfId="0" applyNumberFormat="1" applyBorder="1" applyAlignment="1" applyProtection="1">
      <alignment horizontal="right"/>
      <protection locked="0"/>
    </xf>
    <xf numFmtId="7" fontId="0" fillId="0" borderId="3" xfId="1" applyNumberFormat="1" applyFont="1" applyBorder="1" applyAlignment="1">
      <alignment horizontal="right"/>
    </xf>
    <xf numFmtId="0" fontId="0" fillId="0" borderId="3" xfId="0" applyBorder="1" applyAlignment="1" applyProtection="1">
      <alignment horizontal="center"/>
      <protection locked="0"/>
    </xf>
    <xf numFmtId="0" fontId="2" fillId="2" borderId="14" xfId="0" applyFont="1" applyFill="1" applyBorder="1" applyAlignment="1">
      <alignment horizontal="right"/>
    </xf>
    <xf numFmtId="8" fontId="2" fillId="2" borderId="15" xfId="0" applyNumberFormat="1" applyFont="1" applyFill="1" applyBorder="1" applyAlignment="1">
      <alignment horizontal="right"/>
    </xf>
    <xf numFmtId="7" fontId="2" fillId="2" borderId="15" xfId="1" applyNumberFormat="1" applyFont="1" applyFill="1" applyBorder="1" applyAlignment="1">
      <alignment horizontal="right"/>
    </xf>
    <xf numFmtId="8" fontId="2" fillId="0" borderId="17" xfId="0" applyNumberFormat="1" applyFont="1" applyBorder="1" applyAlignment="1">
      <alignment horizontal="center"/>
    </xf>
    <xf numFmtId="0" fontId="0" fillId="0" borderId="13"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4" xfId="0" applyFont="1" applyFill="1" applyBorder="1" applyAlignment="1">
      <alignment horizontal="center"/>
    </xf>
    <xf numFmtId="8" fontId="2" fillId="0" borderId="18" xfId="0" applyNumberFormat="1" applyFont="1" applyBorder="1" applyAlignment="1">
      <alignment horizontal="center"/>
    </xf>
    <xf numFmtId="0" fontId="2" fillId="2" borderId="19" xfId="0" applyFont="1" applyFill="1" applyBorder="1" applyAlignment="1">
      <alignment horizontal="center"/>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8" fontId="0" fillId="0" borderId="22" xfId="0" applyNumberFormat="1" applyBorder="1"/>
    <xf numFmtId="8" fontId="0" fillId="0" borderId="26" xfId="0" applyNumberFormat="1" applyBorder="1"/>
    <xf numFmtId="0" fontId="4" fillId="0" borderId="0" xfId="0" applyFont="1" applyAlignment="1">
      <alignment horizontal="center"/>
    </xf>
    <xf numFmtId="8" fontId="2" fillId="2" borderId="27" xfId="0" applyNumberFormat="1" applyFont="1" applyFill="1" applyBorder="1"/>
    <xf numFmtId="0" fontId="2" fillId="0" borderId="0" xfId="0" applyFont="1" applyAlignment="1">
      <alignment horizontal="right"/>
    </xf>
    <xf numFmtId="0" fontId="2" fillId="0" borderId="0" xfId="0" applyFont="1" applyAlignment="1">
      <alignment horizontal="center"/>
    </xf>
    <xf numFmtId="0" fontId="2" fillId="0" borderId="28" xfId="0" applyFont="1" applyBorder="1" applyAlignment="1">
      <alignment horizontal="center"/>
    </xf>
    <xf numFmtId="7" fontId="0" fillId="0" borderId="3" xfId="1" applyNumberFormat="1" applyFont="1" applyBorder="1" applyAlignment="1" applyProtection="1">
      <alignment horizontal="right"/>
      <protection locked="0"/>
    </xf>
    <xf numFmtId="0" fontId="5" fillId="0" borderId="0" xfId="0" applyFont="1" applyAlignment="1">
      <alignment horizontal="right"/>
    </xf>
    <xf numFmtId="0" fontId="5" fillId="0" borderId="2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2" fillId="0" borderId="0" xfId="0" applyFont="1"/>
    <xf numFmtId="0" fontId="0" fillId="0" borderId="0" xfId="0" applyAlignment="1"/>
    <xf numFmtId="8" fontId="2" fillId="2" borderId="15" xfId="0" applyNumberFormat="1" applyFont="1" applyFill="1" applyBorder="1"/>
    <xf numFmtId="8" fontId="2" fillId="0" borderId="29" xfId="0" applyNumberFormat="1" applyFont="1" applyBorder="1" applyAlignment="1">
      <alignment horizontal="center"/>
    </xf>
    <xf numFmtId="0" fontId="2" fillId="2" borderId="30" xfId="0" applyFont="1" applyFill="1" applyBorder="1" applyAlignment="1">
      <alignment horizontal="center"/>
    </xf>
    <xf numFmtId="7" fontId="2" fillId="2" borderId="16" xfId="0" applyNumberFormat="1" applyFont="1" applyFill="1" applyBorder="1"/>
    <xf numFmtId="7" fontId="0" fillId="0" borderId="13" xfId="0" applyNumberFormat="1" applyBorder="1" applyProtection="1">
      <protection locked="0"/>
    </xf>
    <xf numFmtId="0" fontId="0" fillId="0" borderId="31" xfId="0" applyBorder="1" applyAlignment="1" applyProtection="1">
      <alignment horizontal="center"/>
      <protection locked="0"/>
    </xf>
    <xf numFmtId="7" fontId="0" fillId="0" borderId="6" xfId="0" applyNumberFormat="1" applyBorder="1" applyProtection="1">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28" xfId="0" applyBorder="1" applyAlignment="1">
      <alignment horizontal="center"/>
    </xf>
    <xf numFmtId="0" fontId="0" fillId="0" borderId="23" xfId="0" applyBorder="1"/>
    <xf numFmtId="0" fontId="0" fillId="0" borderId="36" xfId="0" applyBorder="1"/>
    <xf numFmtId="0" fontId="0" fillId="0" borderId="38" xfId="0" applyBorder="1"/>
    <xf numFmtId="0" fontId="0" fillId="0" borderId="39" xfId="0" applyBorder="1"/>
    <xf numFmtId="8" fontId="0" fillId="0" borderId="6" xfId="0" applyNumberFormat="1" applyBorder="1"/>
    <xf numFmtId="8" fontId="0" fillId="0" borderId="10" xfId="0" applyNumberFormat="1" applyBorder="1"/>
    <xf numFmtId="164" fontId="2" fillId="0" borderId="7" xfId="0" applyNumberFormat="1" applyFont="1" applyBorder="1"/>
    <xf numFmtId="0" fontId="2" fillId="0" borderId="6" xfId="0" applyFont="1" applyBorder="1" applyAlignment="1">
      <alignment horizontal="center"/>
    </xf>
    <xf numFmtId="164" fontId="2" fillId="0" borderId="8" xfId="0" applyNumberFormat="1" applyFont="1" applyBorder="1"/>
    <xf numFmtId="0" fontId="2" fillId="0" borderId="10" xfId="0" applyFont="1" applyBorder="1" applyAlignment="1">
      <alignment horizontal="center"/>
    </xf>
    <xf numFmtId="0" fontId="2" fillId="0" borderId="13" xfId="0" applyFont="1" applyBorder="1" applyAlignment="1">
      <alignment horizontal="center"/>
    </xf>
    <xf numFmtId="8" fontId="2" fillId="0" borderId="41" xfId="0" applyNumberFormat="1" applyFont="1" applyBorder="1" applyAlignment="1">
      <alignment horizontal="center"/>
    </xf>
    <xf numFmtId="8" fontId="0" fillId="0" borderId="13" xfId="0" applyNumberFormat="1" applyBorder="1"/>
    <xf numFmtId="164" fontId="2" fillId="0" borderId="5" xfId="0" applyNumberFormat="1" applyFont="1" applyBorder="1"/>
    <xf numFmtId="0" fontId="2" fillId="0" borderId="16" xfId="0" applyFont="1" applyBorder="1" applyAlignment="1">
      <alignment horizontal="center"/>
    </xf>
    <xf numFmtId="8" fontId="2" fillId="2" borderId="16" xfId="0" applyNumberFormat="1" applyFont="1" applyFill="1" applyBorder="1" applyAlignment="1">
      <alignment horizontal="right"/>
    </xf>
    <xf numFmtId="0" fontId="2" fillId="2" borderId="43" xfId="0" applyFont="1" applyFill="1" applyBorder="1" applyAlignment="1">
      <alignment horizontal="center"/>
    </xf>
    <xf numFmtId="164" fontId="2" fillId="2" borderId="14" xfId="0" applyNumberFormat="1" applyFont="1" applyFill="1" applyBorder="1"/>
    <xf numFmtId="0" fontId="0" fillId="0" borderId="42"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40" xfId="0" applyBorder="1" applyAlignment="1" applyProtection="1">
      <alignment horizontal="center"/>
      <protection locked="0"/>
    </xf>
    <xf numFmtId="0" fontId="2" fillId="0" borderId="44" xfId="0" applyFont="1"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0" xfId="0" applyAlignment="1">
      <alignment horizontal="left" wrapText="1"/>
    </xf>
    <xf numFmtId="0" fontId="2" fillId="0" borderId="0" xfId="0" applyFont="1" applyBorder="1" applyAlignment="1">
      <alignment horizontal="left" wrapText="1"/>
    </xf>
    <xf numFmtId="0" fontId="0" fillId="0" borderId="0" xfId="0" applyAlignment="1">
      <alignment horizontal="center" vertical="center"/>
    </xf>
    <xf numFmtId="0" fontId="2" fillId="0" borderId="0" xfId="0" applyFont="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0" fillId="3" borderId="0" xfId="0" applyFill="1" applyAlignment="1"/>
    <xf numFmtId="0" fontId="0" fillId="3" borderId="0" xfId="0" applyFill="1"/>
    <xf numFmtId="0" fontId="0" fillId="4" borderId="0" xfId="0" applyFill="1"/>
    <xf numFmtId="0" fontId="0" fillId="4" borderId="0" xfId="0" applyFill="1" applyAlignment="1">
      <alignment horizontal="right"/>
    </xf>
    <xf numFmtId="0" fontId="2" fillId="4" borderId="0" xfId="0" applyFont="1" applyFill="1" applyAlignment="1">
      <alignment horizontal="center" vertical="center"/>
    </xf>
    <xf numFmtId="0" fontId="0" fillId="3" borderId="0" xfId="0" applyFill="1" applyAlignment="1">
      <alignment horizontal="right"/>
    </xf>
    <xf numFmtId="0" fontId="2" fillId="3" borderId="0" xfId="0" applyFont="1" applyFill="1" applyAlignment="1">
      <alignment horizontal="center" vertical="center"/>
    </xf>
    <xf numFmtId="164" fontId="2" fillId="0" borderId="1" xfId="0" applyNumberFormat="1" applyFont="1" applyBorder="1" applyAlignment="1" applyProtection="1">
      <alignment horizontal="center" vertical="center"/>
      <protection locked="0"/>
    </xf>
    <xf numFmtId="164" fontId="2" fillId="4" borderId="1" xfId="0" applyNumberFormat="1"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5" fillId="0" borderId="28" xfId="0" applyFont="1" applyBorder="1" applyAlignment="1" applyProtection="1">
      <alignment horizontal="center"/>
      <protection locked="0"/>
    </xf>
    <xf numFmtId="0" fontId="2" fillId="0" borderId="37" xfId="0" applyFont="1" applyBorder="1" applyAlignment="1">
      <alignment horizontal="center" wrapText="1"/>
    </xf>
    <xf numFmtId="0" fontId="2" fillId="0" borderId="11" xfId="0" applyFont="1" applyBorder="1" applyAlignment="1">
      <alignment horizontal="center" wrapText="1"/>
    </xf>
    <xf numFmtId="0" fontId="2" fillId="0" borderId="25" xfId="0" applyFont="1" applyBorder="1" applyAlignment="1">
      <alignment horizontal="center" vertical="center" wrapText="1"/>
    </xf>
    <xf numFmtId="0" fontId="3" fillId="0" borderId="35" xfId="0" applyFont="1" applyBorder="1" applyAlignment="1">
      <alignment horizontal="center"/>
    </xf>
    <xf numFmtId="0" fontId="0" fillId="0" borderId="28" xfId="0" applyBorder="1" applyAlignment="1">
      <alignment horizontal="center"/>
    </xf>
    <xf numFmtId="0" fontId="2" fillId="0" borderId="2" xfId="0" applyFont="1" applyBorder="1" applyAlignment="1">
      <alignment horizontal="center" wrapText="1"/>
    </xf>
    <xf numFmtId="0" fontId="2" fillId="0" borderId="12" xfId="0" applyFont="1" applyBorder="1" applyAlignment="1">
      <alignment horizontal="center" wrapText="1"/>
    </xf>
    <xf numFmtId="0" fontId="2" fillId="0" borderId="24" xfId="0" applyFont="1" applyBorder="1" applyAlignment="1">
      <alignment horizontal="center" wrapText="1"/>
    </xf>
    <xf numFmtId="0" fontId="0" fillId="3" borderId="0" xfId="0" applyFill="1" applyAlignment="1">
      <alignment horizontal="left" wrapText="1"/>
    </xf>
    <xf numFmtId="0" fontId="0" fillId="4" borderId="0" xfId="0" applyFill="1" applyAlignment="1">
      <alignment horizontal="left" wrapText="1"/>
    </xf>
    <xf numFmtId="0" fontId="2" fillId="5" borderId="45" xfId="0" applyFont="1" applyFill="1" applyBorder="1" applyAlignment="1">
      <alignment horizontal="left" vertical="center" wrapText="1"/>
    </xf>
    <xf numFmtId="0" fontId="2" fillId="5" borderId="46" xfId="0" applyFont="1" applyFill="1" applyBorder="1" applyAlignment="1">
      <alignment horizontal="left" vertical="center" wrapText="1"/>
    </xf>
    <xf numFmtId="0" fontId="2" fillId="5" borderId="47" xfId="0" applyFont="1" applyFill="1" applyBorder="1" applyAlignment="1">
      <alignment horizontal="left" vertical="center" wrapText="1"/>
    </xf>
    <xf numFmtId="44" fontId="0" fillId="0" borderId="3" xfId="1" applyFont="1" applyBorder="1" applyAlignment="1" applyProtection="1">
      <alignment horizontal="center"/>
      <protection locked="0"/>
    </xf>
    <xf numFmtId="0" fontId="2" fillId="0" borderId="48" xfId="0" applyFont="1" applyBorder="1" applyAlignment="1">
      <alignment horizontal="center" wrapText="1"/>
    </xf>
    <xf numFmtId="7" fontId="2" fillId="2" borderId="49" xfId="1" applyNumberFormat="1" applyFont="1" applyFill="1" applyBorder="1" applyAlignment="1">
      <alignment horizontal="right"/>
    </xf>
    <xf numFmtId="7" fontId="0" fillId="0" borderId="50" xfId="1" applyNumberFormat="1" applyFont="1" applyBorder="1" applyAlignment="1" applyProtection="1">
      <alignment horizontal="right"/>
      <protection locked="0"/>
    </xf>
    <xf numFmtId="0" fontId="0" fillId="0" borderId="2" xfId="0" applyBorder="1"/>
    <xf numFmtId="0" fontId="2" fillId="0" borderId="1" xfId="0" applyFont="1" applyBorder="1" applyAlignment="1">
      <alignment horizontal="center" wrapText="1"/>
    </xf>
    <xf numFmtId="0" fontId="2" fillId="0" borderId="51" xfId="0" applyFont="1" applyBorder="1" applyAlignment="1">
      <alignment horizontal="center" wrapText="1"/>
    </xf>
    <xf numFmtId="0" fontId="3" fillId="0" borderId="32" xfId="0" applyFont="1" applyBorder="1" applyAlignment="1">
      <alignment horizontal="center"/>
    </xf>
    <xf numFmtId="0" fontId="3" fillId="0" borderId="1" xfId="0" applyFont="1" applyBorder="1" applyAlignment="1">
      <alignment horizontal="center"/>
    </xf>
    <xf numFmtId="0" fontId="3" fillId="0" borderId="21" xfId="0" applyFont="1" applyBorder="1" applyAlignment="1">
      <alignment horizontal="center"/>
    </xf>
    <xf numFmtId="0" fontId="2" fillId="0" borderId="22" xfId="0" applyFont="1" applyBorder="1" applyAlignment="1">
      <alignment horizontal="center" wrapText="1"/>
    </xf>
    <xf numFmtId="0" fontId="2" fillId="0" borderId="2" xfId="0" applyFont="1" applyBorder="1" applyAlignment="1">
      <alignment horizontal="center" vertical="center" wrapText="1"/>
    </xf>
    <xf numFmtId="0" fontId="0" fillId="0" borderId="52" xfId="0" applyBorder="1"/>
    <xf numFmtId="0" fontId="2" fillId="0" borderId="52" xfId="0" applyFont="1" applyBorder="1" applyAlignment="1">
      <alignment horizontal="center" vertical="center" wrapText="1"/>
    </xf>
    <xf numFmtId="0" fontId="2" fillId="2" borderId="15" xfId="0" applyFont="1" applyFill="1" applyBorder="1" applyAlignment="1">
      <alignment horizontal="right"/>
    </xf>
    <xf numFmtId="0" fontId="0" fillId="0" borderId="3" xfId="0" applyBorder="1"/>
    <xf numFmtId="0" fontId="2" fillId="0" borderId="3" xfId="0" applyFont="1" applyBorder="1" applyAlignment="1">
      <alignment horizontal="center"/>
    </xf>
    <xf numFmtId="0" fontId="0" fillId="0" borderId="1" xfId="0" applyBorder="1"/>
    <xf numFmtId="0" fontId="2" fillId="0" borderId="1" xfId="0" applyFont="1" applyBorder="1" applyAlignment="1">
      <alignment horizontal="center"/>
    </xf>
    <xf numFmtId="0" fontId="2" fillId="0" borderId="6" xfId="0" applyFont="1" applyBorder="1" applyAlignment="1">
      <alignment horizontal="center" wrapText="1"/>
    </xf>
    <xf numFmtId="0" fontId="2" fillId="0" borderId="1" xfId="0" applyFont="1" applyBorder="1" applyAlignment="1">
      <alignment horizontal="center" vertical="center" wrapText="1"/>
    </xf>
    <xf numFmtId="164" fontId="0" fillId="0" borderId="0" xfId="0" applyNumberFormat="1"/>
  </cellXfs>
  <cellStyles count="2">
    <cellStyle name="Currency" xfId="1" builtinId="4"/>
    <cellStyle name="Normal" xfId="0" builtinId="0"/>
  </cellStyles>
  <dxfs count="28">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border>
        <left/>
        <right/>
        <top/>
        <bottom/>
      </border>
    </dxf>
    <dxf>
      <font>
        <b/>
        <i val="0"/>
        <color theme="9" tint="-0.499984740745262"/>
      </font>
      <fill>
        <patternFill>
          <bgColor theme="9" tint="0.59996337778862885"/>
        </patternFill>
      </fill>
      <border>
        <left/>
        <right/>
        <top/>
        <bottom/>
      </border>
    </dxf>
    <dxf>
      <font>
        <color rgb="FF9C0006"/>
      </font>
      <fill>
        <patternFill>
          <bgColor rgb="FFFFC7CE"/>
        </patternFill>
      </fill>
    </dxf>
    <dxf>
      <font>
        <b/>
        <i val="0"/>
        <color theme="9" tint="-0.499984740745262"/>
      </font>
      <fill>
        <patternFill>
          <bgColor theme="9" tint="0.59996337778862885"/>
        </patternFill>
      </fill>
    </dxf>
    <dxf>
      <font>
        <color rgb="FF9C0006"/>
      </font>
      <fill>
        <patternFill>
          <bgColor rgb="FFFFC7CE"/>
        </patternFill>
      </fill>
    </dxf>
    <dxf>
      <font>
        <b/>
        <i val="0"/>
        <color theme="9" tint="-0.499984740745262"/>
      </font>
      <fill>
        <patternFill>
          <bgColor theme="9" tint="0.59996337778862885"/>
        </patternFill>
      </fill>
    </dxf>
    <dxf>
      <font>
        <color rgb="FF9C0006"/>
      </font>
      <fill>
        <patternFill>
          <bgColor rgb="FFFFC7CE"/>
        </patternFill>
      </fill>
    </dxf>
    <dxf>
      <font>
        <b/>
        <i val="0"/>
        <color theme="9" tint="-0.499984740745262"/>
      </font>
      <fill>
        <patternFill>
          <bgColor theme="9" tint="0.59996337778862885"/>
        </patternFill>
      </fill>
    </dxf>
    <dxf>
      <font>
        <b/>
        <i val="0"/>
        <color theme="1"/>
      </font>
      <fill>
        <patternFill>
          <bgColor theme="4" tint="0.79998168889431442"/>
        </patternFill>
      </fill>
    </dxf>
    <dxf>
      <font>
        <b/>
        <i val="0"/>
        <color rgb="FF9C0006"/>
      </font>
      <border>
        <left/>
        <right/>
        <top/>
        <bottom/>
      </border>
    </dxf>
    <dxf>
      <font>
        <b/>
        <i val="0"/>
        <color theme="1"/>
      </font>
      <fill>
        <patternFill>
          <bgColor theme="4" tint="0.79998168889431442"/>
        </patternFill>
      </fill>
    </dxf>
    <dxf>
      <font>
        <b/>
        <i val="0"/>
        <color rgb="FF9C0006"/>
      </font>
      <border>
        <left/>
        <right/>
        <top/>
        <bottom/>
      </border>
    </dxf>
    <dxf>
      <font>
        <b/>
        <i val="0"/>
        <color theme="1"/>
      </font>
      <fill>
        <patternFill>
          <bgColor theme="4" tint="0.79998168889431442"/>
        </patternFill>
      </fill>
    </dxf>
    <dxf>
      <font>
        <b/>
        <i val="0"/>
        <color rgb="FF9C0006"/>
      </font>
      <border>
        <left/>
        <right/>
        <top/>
        <bottom/>
      </border>
    </dxf>
    <dxf>
      <font>
        <b/>
        <i val="0"/>
        <color theme="1"/>
      </font>
      <fill>
        <patternFill>
          <bgColor theme="4" tint="0.79998168889431442"/>
        </patternFill>
      </fill>
    </dxf>
    <dxf>
      <font>
        <b/>
        <i val="0"/>
        <color rgb="FF9C0006"/>
      </font>
      <border>
        <left/>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180972</xdr:rowOff>
    </xdr:from>
    <xdr:to>
      <xdr:col>9</xdr:col>
      <xdr:colOff>28575</xdr:colOff>
      <xdr:row>23</xdr:row>
      <xdr:rowOff>133350</xdr:rowOff>
    </xdr:to>
    <xdr:sp macro="" textlink="">
      <xdr:nvSpPr>
        <xdr:cNvPr id="2" name="TextBox 1"/>
        <xdr:cNvSpPr txBox="1"/>
      </xdr:nvSpPr>
      <xdr:spPr>
        <a:xfrm>
          <a:off x="152400" y="380997"/>
          <a:ext cx="6038850" cy="4143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latin typeface="Times New Roman" panose="02020603050405020304" pitchFamily="18" charset="0"/>
              <a:cs typeface="Times New Roman" panose="02020603050405020304" pitchFamily="18" charset="0"/>
            </a:rPr>
            <a:t>Hospitality &amp; Tourism Cashiering Assignment Instructions</a:t>
          </a:r>
        </a:p>
        <a:p>
          <a:endParaRPr lang="en-US" sz="1100"/>
        </a:p>
        <a:p>
          <a:r>
            <a:rPr lang="en-US" sz="1000" b="1" u="sng"/>
            <a:t>Instructions</a:t>
          </a:r>
          <a:r>
            <a:rPr lang="en-US" sz="1000"/>
            <a:t>: In this assignment you will be</a:t>
          </a:r>
          <a:r>
            <a:rPr lang="en-US" sz="1000" baseline="0"/>
            <a:t> working as a cashier in various types of stores. As a cashier you will receive and dispense cash for the purchases your customers make. When you make change to give to the customers you need to make sure that you give them the CORRECT AMOUNT of change AND the CORRECT TYPE of change. The CORRECT TYPE of change is using the fewest coins and/or bills needed to make the CORRECT AMOUN of change. You earn points on each of the three activities based  on you success in doin these two things. Key in your first and last names where indicated (capitalize correctly) and your class period.</a:t>
          </a:r>
        </a:p>
        <a:p>
          <a:endParaRPr lang="en-US" sz="1000" baseline="0"/>
        </a:p>
        <a:p>
          <a:r>
            <a:rPr lang="en-US" sz="1000" b="1" u="sng" baseline="0"/>
            <a:t>Activities</a:t>
          </a:r>
          <a:r>
            <a:rPr lang="en-US" sz="1000" baseline="0"/>
            <a:t>: There are three worksheets contained in this file called Cashiering 1, Cashiering 2, and Cashiering 3. </a:t>
          </a:r>
          <a:r>
            <a:rPr lang="en-US" sz="1000" baseline="0">
              <a:solidFill>
                <a:schemeClr val="dk1"/>
              </a:solidFill>
              <a:effectLst/>
              <a:latin typeface="+mn-lt"/>
              <a:ea typeface="+mn-ea"/>
              <a:cs typeface="+mn-cs"/>
            </a:rPr>
            <a:t>Each activity has instructions you need to read before you begin. Cashiering 2 and Cashiering 3 require you to </a:t>
          </a:r>
          <a:r>
            <a:rPr lang="en-US" sz="1000" baseline="0"/>
            <a:t> create some simple math problems, called Forumlas, in a spreadsheet. So pay close attention to how this is done. Be sure to save your work frequently. You can use the mouse and click the save button or use Ctrl S. Both save the entire file. To move from sheet to sheet you use your mouse. Once on a cashiering sheet avoid using the mouse as it can sometimes create errors in the point calculations that cause you to lose points. These errors may be see as #REF. Other errors may be VALUE and NAME which result when you do not key in the correct information.</a:t>
          </a:r>
        </a:p>
        <a:p>
          <a:endParaRPr lang="en-US" sz="1000" baseline="0"/>
        </a:p>
        <a:p>
          <a:r>
            <a:rPr lang="en-US" sz="1000" b="1" u="sng" baseline="0"/>
            <a:t>Scoring</a:t>
          </a:r>
          <a:r>
            <a:rPr lang="en-US" sz="1000" baseline="0"/>
            <a:t>: Each activity is worth a certain number of points. The points are shown at the top of each activity and then compiled on this Score Sheet. </a:t>
          </a:r>
        </a:p>
        <a:p>
          <a:endParaRPr lang="en-US" sz="1000" baseline="0"/>
        </a:p>
        <a:p>
          <a:r>
            <a:rPr lang="en-US" sz="1000" b="1" u="sng" baseline="0"/>
            <a:t>Printing</a:t>
          </a:r>
          <a:r>
            <a:rPr lang="en-US" sz="1000" baseline="0"/>
            <a:t>: When you have finished all three activities, you will print this Score Sheet. Be sure to Save before printing and then click File, Print, and then click the Print button. Get your printed assignment from the printer and turn it into your class period basket.</a:t>
          </a:r>
        </a:p>
      </xdr:txBody>
    </xdr:sp>
    <xdr:clientData/>
  </xdr:twoCellAnchor>
  <xdr:twoCellAnchor editAs="oneCell">
    <xdr:from>
      <xdr:col>6</xdr:col>
      <xdr:colOff>66675</xdr:colOff>
      <xdr:row>21</xdr:row>
      <xdr:rowOff>123825</xdr:rowOff>
    </xdr:from>
    <xdr:to>
      <xdr:col>8</xdr:col>
      <xdr:colOff>600075</xdr:colOff>
      <xdr:row>23</xdr:row>
      <xdr:rowOff>97476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6725" y="4133850"/>
          <a:ext cx="1876425" cy="354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190499</xdr:colOff>
      <xdr:row>1</xdr:row>
      <xdr:rowOff>152399</xdr:rowOff>
    </xdr:from>
    <xdr:to>
      <xdr:col>11</xdr:col>
      <xdr:colOff>552449</xdr:colOff>
      <xdr:row>15</xdr:row>
      <xdr:rowOff>47625</xdr:rowOff>
    </xdr:to>
    <xdr:sp macro="" textlink="">
      <xdr:nvSpPr>
        <xdr:cNvPr id="2" name="TextBox 1"/>
        <xdr:cNvSpPr txBox="1"/>
      </xdr:nvSpPr>
      <xdr:spPr>
        <a:xfrm>
          <a:off x="190499" y="342899"/>
          <a:ext cx="7267575" cy="2562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anose="02020603050405020304" pitchFamily="18" charset="0"/>
              <a:cs typeface="Times New Roman" panose="02020603050405020304" pitchFamily="18" charset="0"/>
            </a:rPr>
            <a:t>Cashiering 1</a:t>
          </a:r>
        </a:p>
        <a:p>
          <a:endParaRPr lang="en-US" sz="1100"/>
        </a:p>
        <a:p>
          <a:r>
            <a:rPr lang="en-US" sz="1100" b="1" u="sng"/>
            <a:t>Instructions</a:t>
          </a:r>
          <a:r>
            <a:rPr lang="en-US" sz="1100"/>
            <a:t>: You have been hired at the local clothing store as a cashier. Below are the transactions made for various purchases and the cash</a:t>
          </a:r>
          <a:r>
            <a:rPr lang="en-US" sz="1100" baseline="0"/>
            <a:t> register </a:t>
          </a:r>
          <a:r>
            <a:rPr lang="en-US" sz="1100"/>
            <a:t>has displayed to you the amount of change you need to give back.</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effectLst/>
              <a:latin typeface="+mn-lt"/>
              <a:ea typeface="+mn-ea"/>
              <a:cs typeface="+mn-cs"/>
            </a:rPr>
            <a:t>Coins &amp; Bills to Give in Change</a:t>
          </a:r>
          <a:r>
            <a:rPr lang="en-US" sz="1100" baseline="0">
              <a:solidFill>
                <a:schemeClr val="dk1"/>
              </a:solidFill>
              <a:effectLst/>
              <a:latin typeface="+mn-lt"/>
              <a:ea typeface="+mn-ea"/>
              <a:cs typeface="+mn-cs"/>
            </a:rPr>
            <a:t>: Looking at the Example you see that the Amount of Change is $56.92. The numbers below the types of coins and bills represent the number of that coin or bill required to make the Correct Amount of Change AND the CORRECT TYPE of Change.  The </a:t>
          </a:r>
          <a:r>
            <a:rPr lang="en-US" sz="1100" b="1" baseline="0">
              <a:solidFill>
                <a:schemeClr val="dk1"/>
              </a:solidFill>
              <a:effectLst/>
              <a:latin typeface="+mn-lt"/>
              <a:ea typeface="+mn-ea"/>
              <a:cs typeface="+mn-cs"/>
            </a:rPr>
            <a:t>Correct Type </a:t>
          </a:r>
          <a:r>
            <a:rPr lang="en-US" sz="1100" baseline="0">
              <a:solidFill>
                <a:schemeClr val="dk1"/>
              </a:solidFill>
              <a:effectLst/>
              <a:latin typeface="+mn-lt"/>
              <a:ea typeface="+mn-ea"/>
              <a:cs typeface="+mn-cs"/>
            </a:rPr>
            <a:t>is the </a:t>
          </a:r>
          <a:r>
            <a:rPr lang="en-US" sz="1100" b="1" i="1" baseline="0">
              <a:solidFill>
                <a:schemeClr val="dk1"/>
              </a:solidFill>
              <a:effectLst/>
              <a:latin typeface="+mn-lt"/>
              <a:ea typeface="+mn-ea"/>
              <a:cs typeface="+mn-cs"/>
            </a:rPr>
            <a:t>fewest coins and/or bills needed to make the change</a:t>
          </a:r>
          <a:r>
            <a:rPr lang="en-US" sz="1100" baseline="0">
              <a:solidFill>
                <a:schemeClr val="dk1"/>
              </a:solidFill>
              <a:effectLst/>
              <a:latin typeface="+mn-lt"/>
              <a:ea typeface="+mn-ea"/>
              <a:cs typeface="+mn-cs"/>
            </a:rPr>
            <a:t> for each customer.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Save your work frequently by either clicking on the Save button or use Ctrl S. You don't need to use your mouse once you are on this worksheet until you finished and need to move to Cashiering 2.</a:t>
          </a:r>
          <a:endParaRPr lang="en-US" sz="1100"/>
        </a:p>
      </xdr:txBody>
    </xdr:sp>
    <xdr:clientData/>
  </xdr:twoCellAnchor>
  <xdr:twoCellAnchor editAs="oneCell">
    <xdr:from>
      <xdr:col>8</xdr:col>
      <xdr:colOff>409575</xdr:colOff>
      <xdr:row>13</xdr:row>
      <xdr:rowOff>16824</xdr:rowOff>
    </xdr:from>
    <xdr:to>
      <xdr:col>11</xdr:col>
      <xdr:colOff>457200</xdr:colOff>
      <xdr:row>14</xdr:row>
      <xdr:rowOff>180975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0" y="2493324"/>
          <a:ext cx="1876425" cy="3546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xdr:row>
      <xdr:rowOff>66675</xdr:rowOff>
    </xdr:from>
    <xdr:to>
      <xdr:col>13</xdr:col>
      <xdr:colOff>581025</xdr:colOff>
      <xdr:row>18</xdr:row>
      <xdr:rowOff>114300</xdr:rowOff>
    </xdr:to>
    <xdr:sp macro="" textlink="">
      <xdr:nvSpPr>
        <xdr:cNvPr id="2" name="TextBox 1"/>
        <xdr:cNvSpPr txBox="1"/>
      </xdr:nvSpPr>
      <xdr:spPr>
        <a:xfrm>
          <a:off x="85725" y="257175"/>
          <a:ext cx="7581900" cy="328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latin typeface="Times New Roman" panose="02020603050405020304" pitchFamily="18" charset="0"/>
              <a:cs typeface="Times New Roman" panose="02020603050405020304" pitchFamily="18" charset="0"/>
            </a:rPr>
            <a:t>Cashiering 2</a:t>
          </a:r>
        </a:p>
        <a:p>
          <a:endParaRPr lang="en-US" sz="1100"/>
        </a:p>
        <a:p>
          <a:r>
            <a:rPr lang="en-US" sz="1100" b="1" u="sng">
              <a:solidFill>
                <a:schemeClr val="dk1"/>
              </a:solidFill>
              <a:latin typeface="+mn-lt"/>
              <a:ea typeface="+mn-ea"/>
              <a:cs typeface="+mn-cs"/>
            </a:rPr>
            <a:t>Instructions</a:t>
          </a:r>
          <a:r>
            <a:rPr lang="en-US" sz="1100"/>
            <a:t>: </a:t>
          </a:r>
          <a:r>
            <a:rPr lang="en-US" sz="1050">
              <a:solidFill>
                <a:schemeClr val="dk1"/>
              </a:solidFill>
              <a:effectLst/>
              <a:latin typeface="+mn-lt"/>
              <a:ea typeface="+mn-ea"/>
              <a:cs typeface="+mn-cs"/>
            </a:rPr>
            <a:t>You are applying for an entry level cashiering position and the manager wants to test your cashiering skills. In</a:t>
          </a:r>
          <a:r>
            <a:rPr lang="en-US" sz="1050" baseline="0">
              <a:solidFill>
                <a:schemeClr val="dk1"/>
              </a:solidFill>
              <a:effectLst/>
              <a:latin typeface="+mn-lt"/>
              <a:ea typeface="+mn-ea"/>
              <a:cs typeface="+mn-cs"/>
            </a:rPr>
            <a:t> the table below you see that the Amounts of Purchase and Amounts Paid are already shown. You will need to calculate the Change to Give to each customer for each of the 22 sales. Let</a:t>
          </a:r>
          <a:r>
            <a:rPr lang="en-US" sz="1050">
              <a:solidFill>
                <a:schemeClr val="dk1"/>
              </a:solidFill>
              <a:effectLst/>
              <a:latin typeface="+mn-lt"/>
              <a:ea typeface="+mn-ea"/>
              <a:cs typeface="+mn-cs"/>
            </a:rPr>
            <a:t>’s see if you have what it takes to get the job. Remember</a:t>
          </a:r>
          <a:r>
            <a:rPr lang="en-US" sz="1050" baseline="0">
              <a:solidFill>
                <a:schemeClr val="dk1"/>
              </a:solidFill>
              <a:effectLst/>
              <a:latin typeface="+mn-lt"/>
              <a:ea typeface="+mn-ea"/>
              <a:cs typeface="+mn-cs"/>
            </a:rPr>
            <a:t> to SAVE often by clicking the Save button or use Ctrl S</a:t>
          </a:r>
          <a:r>
            <a:rPr lang="en-US" sz="1100" baseline="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r>
            <a:rPr lang="en-US" sz="1100" b="1" u="sng" baseline="0">
              <a:solidFill>
                <a:schemeClr val="dk1"/>
              </a:solidFill>
              <a:effectLst/>
              <a:latin typeface="+mn-lt"/>
              <a:ea typeface="+mn-ea"/>
              <a:cs typeface="+mn-cs"/>
            </a:rPr>
            <a:t>Figuring the Change to Give</a:t>
          </a:r>
          <a:r>
            <a:rPr lang="en-US" sz="1100" baseline="0">
              <a:solidFill>
                <a:schemeClr val="dk1"/>
              </a:solidFill>
              <a:effectLst/>
              <a:latin typeface="+mn-lt"/>
              <a:ea typeface="+mn-ea"/>
              <a:cs typeface="+mn-cs"/>
            </a:rPr>
            <a:t>: </a:t>
          </a:r>
          <a:r>
            <a:rPr lang="en-US" sz="1050" baseline="0">
              <a:solidFill>
                <a:schemeClr val="dk1"/>
              </a:solidFill>
              <a:effectLst/>
              <a:latin typeface="+mn-lt"/>
              <a:ea typeface="+mn-ea"/>
              <a:cs typeface="+mn-cs"/>
            </a:rPr>
            <a:t>In column D you will create a formula that caculates the Amount of Change you need to give back. The Amount of Change is the Amount Paid minus the Amount of Purchase. In spreadsheets you can create math equations that are called formulas. To let the program know you are going to create a formula you start by keying in the Equal (=) sign. Using the Example you see that this formula is </a:t>
          </a:r>
          <a:r>
            <a:rPr lang="en-US" sz="1200" b="1" baseline="0">
              <a:solidFill>
                <a:srgbClr val="FF0000"/>
              </a:solidFill>
              <a:effectLst/>
              <a:latin typeface="+mn-lt"/>
              <a:ea typeface="+mn-ea"/>
              <a:cs typeface="+mn-cs"/>
            </a:rPr>
            <a:t>=C23-B23</a:t>
          </a:r>
          <a:r>
            <a:rPr lang="en-US" sz="1100" baseline="0">
              <a:solidFill>
                <a:schemeClr val="dk1"/>
              </a:solidFill>
              <a:effectLst/>
              <a:latin typeface="+mn-lt"/>
              <a:ea typeface="+mn-ea"/>
              <a:cs typeface="+mn-cs"/>
            </a:rPr>
            <a:t> </a:t>
          </a:r>
          <a:r>
            <a:rPr lang="en-US" sz="1050" baseline="0">
              <a:solidFill>
                <a:schemeClr val="dk1"/>
              </a:solidFill>
              <a:effectLst/>
              <a:latin typeface="+mn-lt"/>
              <a:ea typeface="+mn-ea"/>
              <a:cs typeface="+mn-cs"/>
            </a:rPr>
            <a:t>(hit Enter). For Sale 1 in column D (cell D24) you will create this formula:  </a:t>
          </a:r>
          <a:r>
            <a:rPr lang="en-US" sz="1200" b="1" baseline="0">
              <a:solidFill>
                <a:srgbClr val="FF0000"/>
              </a:solidFill>
              <a:effectLst/>
              <a:latin typeface="+mn-lt"/>
              <a:ea typeface="+mn-ea"/>
              <a:cs typeface="+mn-cs"/>
            </a:rPr>
            <a:t>=C24-B23 </a:t>
          </a:r>
          <a:r>
            <a:rPr lang="en-US" sz="1050" baseline="0">
              <a:solidFill>
                <a:schemeClr val="dk1"/>
              </a:solidFill>
              <a:effectLst/>
              <a:latin typeface="+mn-lt"/>
              <a:ea typeface="+mn-ea"/>
              <a:cs typeface="+mn-cs"/>
            </a:rPr>
            <a:t>then hit Enter. Enter the same formula in each of the other cells in column D .</a:t>
          </a:r>
        </a:p>
        <a:p>
          <a:endParaRPr lang="en-US" sz="1100">
            <a:effectLst/>
          </a:endParaRPr>
        </a:p>
        <a:p>
          <a:r>
            <a:rPr lang="en-US" sz="1100" b="1" u="sng" baseline="0">
              <a:solidFill>
                <a:schemeClr val="dk1"/>
              </a:solidFill>
              <a:effectLst/>
              <a:latin typeface="+mn-lt"/>
              <a:ea typeface="+mn-ea"/>
              <a:cs typeface="+mn-cs"/>
            </a:rPr>
            <a:t>Coins &amp; Bills to Give in Change</a:t>
          </a:r>
          <a:r>
            <a:rPr lang="en-US" sz="1100" baseline="0">
              <a:solidFill>
                <a:schemeClr val="dk1"/>
              </a:solidFill>
              <a:effectLst/>
              <a:latin typeface="+mn-lt"/>
              <a:ea typeface="+mn-ea"/>
              <a:cs typeface="+mn-cs"/>
            </a:rPr>
            <a:t>: </a:t>
          </a:r>
          <a:r>
            <a:rPr lang="en-US" sz="1050" baseline="0">
              <a:solidFill>
                <a:schemeClr val="dk1"/>
              </a:solidFill>
              <a:effectLst/>
              <a:latin typeface="+mn-lt"/>
              <a:ea typeface="+mn-ea"/>
              <a:cs typeface="+mn-cs"/>
            </a:rPr>
            <a:t>in the Change: With the Change to Give (column F) completed, you will now complete this activity by indicating how many each coin and/or bill is required to make up the correct amount of change you need to give the customer. Keep in mind that the correct change includes the </a:t>
          </a:r>
          <a:r>
            <a:rPr lang="en-US" sz="1200" b="1" baseline="0">
              <a:solidFill>
                <a:schemeClr val="dk1"/>
              </a:solidFill>
              <a:effectLst/>
              <a:latin typeface="+mn-lt"/>
              <a:ea typeface="+mn-ea"/>
              <a:cs typeface="+mn-cs"/>
            </a:rPr>
            <a:t>Correct Amount </a:t>
          </a:r>
          <a:r>
            <a:rPr lang="en-US" sz="1050" baseline="0">
              <a:solidFill>
                <a:schemeClr val="dk1"/>
              </a:solidFill>
              <a:effectLst/>
              <a:latin typeface="+mn-lt"/>
              <a:ea typeface="+mn-ea"/>
              <a:cs typeface="+mn-cs"/>
            </a:rPr>
            <a:t>and the </a:t>
          </a:r>
          <a:r>
            <a:rPr lang="en-US" sz="1200" b="1" baseline="0">
              <a:solidFill>
                <a:schemeClr val="dk1"/>
              </a:solidFill>
              <a:effectLst/>
              <a:latin typeface="+mn-lt"/>
              <a:ea typeface="+mn-ea"/>
              <a:cs typeface="+mn-cs"/>
            </a:rPr>
            <a:t>Correct Type</a:t>
          </a:r>
          <a:r>
            <a:rPr lang="en-US" sz="1100" baseline="0">
              <a:solidFill>
                <a:schemeClr val="dk1"/>
              </a:solidFill>
              <a:effectLst/>
              <a:latin typeface="+mn-lt"/>
              <a:ea typeface="+mn-ea"/>
              <a:cs typeface="+mn-cs"/>
            </a:rPr>
            <a:t>. </a:t>
          </a:r>
          <a:r>
            <a:rPr lang="en-US" sz="1050" baseline="0">
              <a:solidFill>
                <a:schemeClr val="dk1"/>
              </a:solidFill>
              <a:effectLst/>
              <a:latin typeface="+mn-lt"/>
              <a:ea typeface="+mn-ea"/>
              <a:cs typeface="+mn-cs"/>
            </a:rPr>
            <a:t>The</a:t>
          </a:r>
          <a:r>
            <a:rPr lang="en-US" sz="1100" baseline="0">
              <a:solidFill>
                <a:schemeClr val="dk1"/>
              </a:solidFill>
              <a:effectLst/>
              <a:latin typeface="+mn-lt"/>
              <a:ea typeface="+mn-ea"/>
              <a:cs typeface="+mn-cs"/>
            </a:rPr>
            <a:t> </a:t>
          </a:r>
          <a:r>
            <a:rPr lang="en-US" sz="1200" b="1" baseline="0">
              <a:solidFill>
                <a:schemeClr val="dk1"/>
              </a:solidFill>
              <a:effectLst/>
              <a:latin typeface="+mn-lt"/>
              <a:ea typeface="+mn-ea"/>
              <a:cs typeface="+mn-cs"/>
            </a:rPr>
            <a:t>Correct Type </a:t>
          </a:r>
          <a:r>
            <a:rPr lang="en-US" sz="1050" baseline="0">
              <a:solidFill>
                <a:schemeClr val="dk1"/>
              </a:solidFill>
              <a:effectLst/>
              <a:latin typeface="+mn-lt"/>
              <a:ea typeface="+mn-ea"/>
              <a:cs typeface="+mn-cs"/>
            </a:rPr>
            <a:t>is the </a:t>
          </a:r>
          <a:r>
            <a:rPr lang="en-US" sz="1050" b="1" i="1" baseline="0">
              <a:solidFill>
                <a:schemeClr val="dk1"/>
              </a:solidFill>
              <a:effectLst/>
              <a:latin typeface="+mn-lt"/>
              <a:ea typeface="+mn-ea"/>
              <a:cs typeface="+mn-cs"/>
            </a:rPr>
            <a:t>fewest coins and/or bills needed to make the change</a:t>
          </a:r>
          <a:r>
            <a:rPr lang="en-US" sz="1050" baseline="0">
              <a:solidFill>
                <a:schemeClr val="dk1"/>
              </a:solidFill>
              <a:effectLst/>
              <a:latin typeface="+mn-lt"/>
              <a:ea typeface="+mn-ea"/>
              <a:cs typeface="+mn-cs"/>
            </a:rPr>
            <a:t> for each customer. The </a:t>
          </a:r>
          <a:r>
            <a:rPr lang="en-US" sz="1050" b="1" baseline="0">
              <a:solidFill>
                <a:schemeClr val="dk1"/>
              </a:solidFill>
              <a:effectLst/>
              <a:latin typeface="+mn-lt"/>
              <a:ea typeface="+mn-ea"/>
              <a:cs typeface="+mn-cs"/>
            </a:rPr>
            <a:t>Example</a:t>
          </a:r>
          <a:r>
            <a:rPr lang="en-US" sz="1050" baseline="0">
              <a:solidFill>
                <a:schemeClr val="dk1"/>
              </a:solidFill>
              <a:effectLst/>
              <a:latin typeface="+mn-lt"/>
              <a:ea typeface="+mn-ea"/>
              <a:cs typeface="+mn-cs"/>
            </a:rPr>
            <a:t> shows you how this is done. When you have done this correctly the Wrong will become Correct and you earn points.</a:t>
          </a:r>
          <a:endParaRPr lang="en-US" sz="1050">
            <a:effectLst/>
          </a:endParaRPr>
        </a:p>
        <a:p>
          <a:endParaRPr lang="en-US" sz="1000"/>
        </a:p>
      </xdr:txBody>
    </xdr:sp>
    <xdr:clientData/>
  </xdr:twoCellAnchor>
  <xdr:twoCellAnchor editAs="oneCell">
    <xdr:from>
      <xdr:col>11</xdr:col>
      <xdr:colOff>85725</xdr:colOff>
      <xdr:row>16</xdr:row>
      <xdr:rowOff>180975</xdr:rowOff>
    </xdr:from>
    <xdr:to>
      <xdr:col>13</xdr:col>
      <xdr:colOff>542925</xdr:colOff>
      <xdr:row>18</xdr:row>
      <xdr:rowOff>97018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57900" y="3228975"/>
          <a:ext cx="1571625" cy="2970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47625</xdr:rowOff>
    </xdr:from>
    <xdr:to>
      <xdr:col>16</xdr:col>
      <xdr:colOff>581025</xdr:colOff>
      <xdr:row>18</xdr:row>
      <xdr:rowOff>19050</xdr:rowOff>
    </xdr:to>
    <xdr:sp macro="" textlink="">
      <xdr:nvSpPr>
        <xdr:cNvPr id="2" name="TextBox 1"/>
        <xdr:cNvSpPr txBox="1"/>
      </xdr:nvSpPr>
      <xdr:spPr>
        <a:xfrm>
          <a:off x="76200" y="238125"/>
          <a:ext cx="10601325" cy="3209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anose="02020603050405020304" pitchFamily="18" charset="0"/>
              <a:cs typeface="Times New Roman" panose="02020603050405020304" pitchFamily="18" charset="0"/>
            </a:rPr>
            <a:t>Cashiering 3</a:t>
          </a:r>
        </a:p>
        <a:p>
          <a:endParaRPr lang="en-US" sz="800"/>
        </a:p>
        <a:p>
          <a:r>
            <a:rPr lang="en-US" sz="1000" b="1" u="sng">
              <a:solidFill>
                <a:schemeClr val="dk1"/>
              </a:solidFill>
              <a:latin typeface="+mn-lt"/>
              <a:ea typeface="+mn-ea"/>
              <a:cs typeface="+mn-cs"/>
            </a:rPr>
            <a:t>Instructions</a:t>
          </a:r>
          <a:r>
            <a:rPr lang="en-US" sz="1000"/>
            <a:t>: </a:t>
          </a:r>
          <a:r>
            <a:rPr lang="en-US" sz="1000">
              <a:solidFill>
                <a:schemeClr val="dk1"/>
              </a:solidFill>
              <a:effectLst/>
              <a:latin typeface="+mn-lt"/>
              <a:ea typeface="+mn-ea"/>
              <a:cs typeface="+mn-cs"/>
            </a:rPr>
            <a:t>The cash register is broken! As a cashier at the local hotel gift shop, you are responsible for adding the sales tax, collecting the customer’s money, and give back the appropriate change. </a:t>
          </a:r>
        </a:p>
        <a:p>
          <a:endParaRPr lang="en-US" sz="800">
            <a:solidFill>
              <a:schemeClr val="dk1"/>
            </a:solidFill>
            <a:effectLst/>
            <a:latin typeface="+mn-lt"/>
            <a:ea typeface="+mn-ea"/>
            <a:cs typeface="+mn-cs"/>
          </a:endParaRPr>
        </a:p>
        <a:p>
          <a:r>
            <a:rPr lang="en-US" sz="1000" b="1" u="sng">
              <a:solidFill>
                <a:schemeClr val="dk1"/>
              </a:solidFill>
              <a:effectLst/>
              <a:latin typeface="+mn-lt"/>
              <a:ea typeface="+mn-ea"/>
              <a:cs typeface="+mn-cs"/>
            </a:rPr>
            <a:t>Figuring</a:t>
          </a:r>
          <a:r>
            <a:rPr lang="en-US" sz="1000" b="1" u="sng" baseline="0">
              <a:solidFill>
                <a:schemeClr val="dk1"/>
              </a:solidFill>
              <a:effectLst/>
              <a:latin typeface="+mn-lt"/>
              <a:ea typeface="+mn-ea"/>
              <a:cs typeface="+mn-cs"/>
            </a:rPr>
            <a:t> the Sales Tax</a:t>
          </a:r>
          <a:r>
            <a:rPr lang="en-US" sz="1000" baseline="0">
              <a:solidFill>
                <a:schemeClr val="dk1"/>
              </a:solidFill>
              <a:effectLst/>
              <a:latin typeface="+mn-lt"/>
              <a:ea typeface="+mn-ea"/>
              <a:cs typeface="+mn-cs"/>
            </a:rPr>
            <a:t>: Every purchase made requires  you to caculate how much Sales Tax is required for that purchse. The Sales Tax rate here in Utah is currently </a:t>
          </a:r>
          <a:r>
            <a:rPr lang="en-US" sz="1200" b="1">
              <a:solidFill>
                <a:srgbClr val="FF0000"/>
              </a:solidFill>
              <a:effectLst/>
              <a:latin typeface="+mn-lt"/>
              <a:ea typeface="+mn-ea"/>
              <a:cs typeface="+mn-cs"/>
            </a:rPr>
            <a:t>6.85%</a:t>
          </a:r>
          <a:r>
            <a:rPr lang="en-US" sz="1000" baseline="0">
              <a:solidFill>
                <a:schemeClr val="dk1"/>
              </a:solidFill>
              <a:effectLst/>
              <a:latin typeface="+mn-lt"/>
              <a:ea typeface="+mn-ea"/>
              <a:cs typeface="+mn-cs"/>
            </a:rPr>
            <a:t>, which is converted to a decimal to be</a:t>
          </a:r>
          <a:r>
            <a:rPr lang="en-US" sz="1000">
              <a:solidFill>
                <a:schemeClr val="dk1"/>
              </a:solidFill>
              <a:effectLst/>
              <a:latin typeface="+mn-lt"/>
              <a:ea typeface="+mn-ea"/>
              <a:cs typeface="+mn-cs"/>
            </a:rPr>
            <a:t> </a:t>
          </a:r>
          <a:r>
            <a:rPr lang="en-US" sz="1200" b="1">
              <a:solidFill>
                <a:srgbClr val="FF0000"/>
              </a:solidFill>
              <a:effectLst/>
              <a:latin typeface="+mn-lt"/>
              <a:ea typeface="+mn-ea"/>
              <a:cs typeface="+mn-cs"/>
            </a:rPr>
            <a:t>.0685</a:t>
          </a:r>
          <a:r>
            <a:rPr lang="en-US" sz="1100">
              <a:solidFill>
                <a:schemeClr val="dk1"/>
              </a:solidFill>
              <a:effectLst/>
              <a:latin typeface="+mn-lt"/>
              <a:ea typeface="+mn-ea"/>
              <a:cs typeface="+mn-cs"/>
            </a:rPr>
            <a:t>. </a:t>
          </a:r>
          <a:r>
            <a:rPr lang="en-US" sz="1000">
              <a:solidFill>
                <a:schemeClr val="dk1"/>
              </a:solidFill>
              <a:effectLst/>
              <a:latin typeface="+mn-lt"/>
              <a:ea typeface="+mn-ea"/>
              <a:cs typeface="+mn-cs"/>
            </a:rPr>
            <a:t>In cell</a:t>
          </a:r>
          <a:r>
            <a:rPr lang="en-US" sz="1000" baseline="0">
              <a:solidFill>
                <a:schemeClr val="dk1"/>
              </a:solidFill>
              <a:effectLst/>
              <a:latin typeface="+mn-lt"/>
              <a:ea typeface="+mn-ea"/>
              <a:cs typeface="+mn-cs"/>
            </a:rPr>
            <a:t> </a:t>
          </a:r>
          <a:r>
            <a:rPr lang="en-US" sz="1200" b="1">
              <a:solidFill>
                <a:srgbClr val="FF0000"/>
              </a:solidFill>
              <a:effectLst/>
              <a:latin typeface="+mn-lt"/>
              <a:ea typeface="+mn-ea"/>
              <a:cs typeface="+mn-cs"/>
            </a:rPr>
            <a:t>C23</a:t>
          </a:r>
          <a:r>
            <a:rPr lang="en-US" sz="1100" baseline="0">
              <a:solidFill>
                <a:schemeClr val="dk1"/>
              </a:solidFill>
              <a:effectLst/>
              <a:latin typeface="+mn-lt"/>
              <a:ea typeface="+mn-ea"/>
              <a:cs typeface="+mn-cs"/>
            </a:rPr>
            <a:t> </a:t>
          </a:r>
          <a:r>
            <a:rPr lang="en-US" sz="1000" baseline="0">
              <a:solidFill>
                <a:schemeClr val="dk1"/>
              </a:solidFill>
              <a:effectLst/>
              <a:latin typeface="+mn-lt"/>
              <a:ea typeface="+mn-ea"/>
              <a:cs typeface="+mn-cs"/>
            </a:rPr>
            <a:t>you will create this formula that will caculate the Sales Tax amount for you. In a spreadsheet you ALWAYS begin a math problem called a formula using the EQUAL sign (=). So you will key in this into cell C19:  </a:t>
          </a:r>
          <a:r>
            <a:rPr lang="en-US" sz="1200" b="1" baseline="0">
              <a:solidFill>
                <a:srgbClr val="FF0000"/>
              </a:solidFill>
              <a:effectLst/>
              <a:latin typeface="+mn-lt"/>
              <a:ea typeface="+mn-ea"/>
              <a:cs typeface="+mn-cs"/>
            </a:rPr>
            <a:t>=B23*.0685 </a:t>
          </a:r>
          <a:r>
            <a:rPr lang="en-US" sz="1000" baseline="0">
              <a:solidFill>
                <a:schemeClr val="dk1"/>
              </a:solidFill>
              <a:effectLst/>
              <a:latin typeface="+mn-lt"/>
              <a:ea typeface="+mn-ea"/>
              <a:cs typeface="+mn-cs"/>
            </a:rPr>
            <a:t>and hit Enter. This formula is copied down into the other cells in column C using the Fill Handle.</a:t>
          </a:r>
        </a:p>
        <a:p>
          <a:endParaRPr lang="en-US" sz="800">
            <a:solidFill>
              <a:schemeClr val="dk1"/>
            </a:solidFill>
            <a:effectLst/>
            <a:latin typeface="+mn-lt"/>
            <a:ea typeface="+mn-ea"/>
            <a:cs typeface="+mn-cs"/>
          </a:endParaRPr>
        </a:p>
        <a:p>
          <a:r>
            <a:rPr lang="en-US" sz="1000" b="1" u="sng">
              <a:solidFill>
                <a:schemeClr val="dk1"/>
              </a:solidFill>
              <a:effectLst/>
              <a:latin typeface="+mn-lt"/>
              <a:ea typeface="+mn-ea"/>
              <a:cs typeface="+mn-cs"/>
            </a:rPr>
            <a:t>Figuring the Total of Sale</a:t>
          </a:r>
          <a:r>
            <a:rPr lang="en-US" sz="1000">
              <a:solidFill>
                <a:schemeClr val="dk1"/>
              </a:solidFill>
              <a:effectLst/>
              <a:latin typeface="+mn-lt"/>
              <a:ea typeface="+mn-ea"/>
              <a:cs typeface="+mn-cs"/>
            </a:rPr>
            <a:t>: Once you have the Sales Tax figured you can create another formula tha</a:t>
          </a:r>
          <a:r>
            <a:rPr lang="en-US" sz="1000" baseline="0">
              <a:solidFill>
                <a:schemeClr val="dk1"/>
              </a:solidFill>
              <a:effectLst/>
              <a:latin typeface="+mn-lt"/>
              <a:ea typeface="+mn-ea"/>
              <a:cs typeface="+mn-cs"/>
            </a:rPr>
            <a:t>t will add the Amount of Purchase with the Sale Tax.  Beginning in cell D19 you will create a formula to do this for you. This formula is </a:t>
          </a:r>
          <a:r>
            <a:rPr lang="en-US" sz="1200" b="1" baseline="0">
              <a:solidFill>
                <a:srgbClr val="FF0000"/>
              </a:solidFill>
              <a:effectLst/>
              <a:latin typeface="+mn-lt"/>
              <a:ea typeface="+mn-ea"/>
              <a:cs typeface="+mn-cs"/>
            </a:rPr>
            <a:t>=B23+C23 </a:t>
          </a:r>
          <a:r>
            <a:rPr lang="en-US" sz="1000" baseline="0">
              <a:solidFill>
                <a:schemeClr val="dk1"/>
              </a:solidFill>
              <a:effectLst/>
              <a:latin typeface="+mn-lt"/>
              <a:ea typeface="+mn-ea"/>
              <a:cs typeface="+mn-cs"/>
            </a:rPr>
            <a:t>then hit Enter.  Copy this formula down into the other cells in column D.</a:t>
          </a:r>
        </a:p>
        <a:p>
          <a:endParaRPr lang="en-US" sz="1000" baseline="0">
            <a:solidFill>
              <a:schemeClr val="dk1"/>
            </a:solidFill>
            <a:effectLst/>
            <a:latin typeface="+mn-lt"/>
            <a:ea typeface="+mn-ea"/>
            <a:cs typeface="+mn-cs"/>
          </a:endParaRPr>
        </a:p>
        <a:p>
          <a:r>
            <a:rPr lang="en-US" sz="1000" b="1" u="sng" baseline="0">
              <a:solidFill>
                <a:schemeClr val="dk1"/>
              </a:solidFill>
              <a:effectLst/>
              <a:latin typeface="+mn-lt"/>
              <a:ea typeface="+mn-ea"/>
              <a:cs typeface="+mn-cs"/>
            </a:rPr>
            <a:t>Figuring the Change to Give</a:t>
          </a:r>
          <a:r>
            <a:rPr lang="en-US" sz="1000" baseline="0">
              <a:solidFill>
                <a:schemeClr val="dk1"/>
              </a:solidFill>
              <a:effectLst/>
              <a:latin typeface="+mn-lt"/>
              <a:ea typeface="+mn-ea"/>
              <a:cs typeface="+mn-cs"/>
            </a:rPr>
            <a:t>: In column F you will create a formula that caculates the Amount of Change you need to give back. The Amount of Change is the Amount Paid minus the Total of Sale. So this formula will begin </a:t>
          </a:r>
          <a:r>
            <a:rPr lang="en-US" sz="1200" b="1" baseline="0">
              <a:solidFill>
                <a:srgbClr val="FF0000"/>
              </a:solidFill>
              <a:effectLst/>
              <a:latin typeface="+mn-lt"/>
              <a:ea typeface="+mn-ea"/>
              <a:cs typeface="+mn-cs"/>
            </a:rPr>
            <a:t>=C23-D23</a:t>
          </a:r>
          <a:r>
            <a:rPr lang="en-US" sz="1000" baseline="0">
              <a:solidFill>
                <a:schemeClr val="dk1"/>
              </a:solidFill>
              <a:effectLst/>
              <a:latin typeface="+mn-lt"/>
              <a:ea typeface="+mn-ea"/>
              <a:cs typeface="+mn-cs"/>
            </a:rPr>
            <a:t> then hit Enter. Copy this formula into the other cells in column F.</a:t>
          </a:r>
        </a:p>
        <a:p>
          <a:endParaRPr lang="en-US" sz="1000" baseline="0">
            <a:solidFill>
              <a:schemeClr val="dk1"/>
            </a:solidFill>
            <a:effectLst/>
            <a:latin typeface="+mn-lt"/>
            <a:ea typeface="+mn-ea"/>
            <a:cs typeface="+mn-cs"/>
          </a:endParaRPr>
        </a:p>
        <a:p>
          <a:r>
            <a:rPr lang="en-US" sz="1000" b="1" u="sng" baseline="0">
              <a:solidFill>
                <a:schemeClr val="dk1"/>
              </a:solidFill>
              <a:effectLst/>
              <a:latin typeface="+mn-lt"/>
              <a:ea typeface="+mn-ea"/>
              <a:cs typeface="+mn-cs"/>
            </a:rPr>
            <a:t>Coins &amp; Bills to Give in Change</a:t>
          </a:r>
          <a:r>
            <a:rPr lang="en-US" sz="1000" baseline="0">
              <a:solidFill>
                <a:schemeClr val="dk1"/>
              </a:solidFill>
              <a:effectLst/>
              <a:latin typeface="+mn-lt"/>
              <a:ea typeface="+mn-ea"/>
              <a:cs typeface="+mn-cs"/>
            </a:rPr>
            <a:t>: in the Change: With the Change to Give (column F) completed, you will now complete this activity by indicating how many each coin and/or bill is required to make up the correct amount of change you need to give the customer. Keep in mind that the correct change includes the </a:t>
          </a:r>
          <a:r>
            <a:rPr lang="en-US" sz="1200" b="1" baseline="0">
              <a:solidFill>
                <a:schemeClr val="dk1"/>
              </a:solidFill>
              <a:effectLst/>
              <a:latin typeface="+mn-lt"/>
              <a:ea typeface="+mn-ea"/>
              <a:cs typeface="+mn-cs"/>
            </a:rPr>
            <a:t>Correct Amount </a:t>
          </a:r>
          <a:r>
            <a:rPr lang="en-US" sz="1000" baseline="0">
              <a:solidFill>
                <a:schemeClr val="dk1"/>
              </a:solidFill>
              <a:effectLst/>
              <a:latin typeface="+mn-lt"/>
              <a:ea typeface="+mn-ea"/>
              <a:cs typeface="+mn-cs"/>
            </a:rPr>
            <a:t>and the </a:t>
          </a:r>
          <a:r>
            <a:rPr lang="en-US" sz="1200" b="1" baseline="0">
              <a:solidFill>
                <a:schemeClr val="dk1"/>
              </a:solidFill>
              <a:effectLst/>
              <a:latin typeface="+mn-lt"/>
              <a:ea typeface="+mn-ea"/>
              <a:cs typeface="+mn-cs"/>
            </a:rPr>
            <a:t>Correct Type</a:t>
          </a:r>
          <a:r>
            <a:rPr lang="en-US" sz="1000" baseline="0">
              <a:solidFill>
                <a:schemeClr val="dk1"/>
              </a:solidFill>
              <a:effectLst/>
              <a:latin typeface="+mn-lt"/>
              <a:ea typeface="+mn-ea"/>
              <a:cs typeface="+mn-cs"/>
            </a:rPr>
            <a:t>. The </a:t>
          </a:r>
          <a:r>
            <a:rPr lang="en-US" sz="1200" b="1" baseline="0">
              <a:solidFill>
                <a:schemeClr val="dk1"/>
              </a:solidFill>
              <a:effectLst/>
              <a:latin typeface="+mn-lt"/>
              <a:ea typeface="+mn-ea"/>
              <a:cs typeface="+mn-cs"/>
            </a:rPr>
            <a:t>Correct Type </a:t>
          </a:r>
          <a:r>
            <a:rPr lang="en-US" sz="1000" baseline="0">
              <a:solidFill>
                <a:schemeClr val="dk1"/>
              </a:solidFill>
              <a:effectLst/>
              <a:latin typeface="+mn-lt"/>
              <a:ea typeface="+mn-ea"/>
              <a:cs typeface="+mn-cs"/>
            </a:rPr>
            <a:t>is the </a:t>
          </a:r>
          <a:r>
            <a:rPr lang="en-US" sz="1000" b="1" i="1" baseline="0">
              <a:solidFill>
                <a:schemeClr val="dk1"/>
              </a:solidFill>
              <a:effectLst/>
              <a:latin typeface="+mn-lt"/>
              <a:ea typeface="+mn-ea"/>
              <a:cs typeface="+mn-cs"/>
            </a:rPr>
            <a:t>fewest coins and/or bills needed to make the change</a:t>
          </a:r>
          <a:r>
            <a:rPr lang="en-US" sz="1000" baseline="0">
              <a:solidFill>
                <a:schemeClr val="dk1"/>
              </a:solidFill>
              <a:effectLst/>
              <a:latin typeface="+mn-lt"/>
              <a:ea typeface="+mn-ea"/>
              <a:cs typeface="+mn-cs"/>
            </a:rPr>
            <a:t> for each customer. The </a:t>
          </a:r>
          <a:r>
            <a:rPr lang="en-US" sz="1200" b="1" baseline="0">
              <a:solidFill>
                <a:schemeClr val="dk1"/>
              </a:solidFill>
              <a:effectLst/>
              <a:latin typeface="+mn-lt"/>
              <a:ea typeface="+mn-ea"/>
              <a:cs typeface="+mn-cs"/>
            </a:rPr>
            <a:t>Example</a:t>
          </a:r>
          <a:r>
            <a:rPr lang="en-US" sz="1000" baseline="0">
              <a:solidFill>
                <a:schemeClr val="dk1"/>
              </a:solidFill>
              <a:effectLst/>
              <a:latin typeface="+mn-lt"/>
              <a:ea typeface="+mn-ea"/>
              <a:cs typeface="+mn-cs"/>
            </a:rPr>
            <a:t> shows you how this is done. When you have done this correctly the Wrong will become Correc and you earn points.</a:t>
          </a:r>
          <a:endParaRPr lang="en-US" sz="1000"/>
        </a:p>
      </xdr:txBody>
    </xdr:sp>
    <xdr:clientData/>
  </xdr:twoCellAnchor>
  <xdr:twoCellAnchor editAs="oneCell">
    <xdr:from>
      <xdr:col>14</xdr:col>
      <xdr:colOff>123825</xdr:colOff>
      <xdr:row>16</xdr:row>
      <xdr:rowOff>54106</xdr:rowOff>
    </xdr:from>
    <xdr:to>
      <xdr:col>16</xdr:col>
      <xdr:colOff>533400</xdr:colOff>
      <xdr:row>17</xdr:row>
      <xdr:rowOff>171450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3102106"/>
          <a:ext cx="1628775" cy="3078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257176</xdr:colOff>
      <xdr:row>1</xdr:row>
      <xdr:rowOff>133350</xdr:rowOff>
    </xdr:from>
    <xdr:to>
      <xdr:col>9</xdr:col>
      <xdr:colOff>161926</xdr:colOff>
      <xdr:row>15</xdr:row>
      <xdr:rowOff>19050</xdr:rowOff>
    </xdr:to>
    <xdr:sp macro="" textlink="">
      <xdr:nvSpPr>
        <xdr:cNvPr id="2" name="TextBox 1"/>
        <xdr:cNvSpPr txBox="1"/>
      </xdr:nvSpPr>
      <xdr:spPr>
        <a:xfrm>
          <a:off x="257176" y="323850"/>
          <a:ext cx="5391150"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anose="02020603050405020304" pitchFamily="18" charset="0"/>
              <a:cs typeface="Times New Roman" panose="02020603050405020304" pitchFamily="18" charset="0"/>
            </a:rPr>
            <a:t>Cashiering 4</a:t>
          </a:r>
        </a:p>
        <a:p>
          <a:endParaRPr lang="en-US" sz="800"/>
        </a:p>
        <a:p>
          <a:r>
            <a:rPr lang="en-US" sz="1000" b="1" u="sng">
              <a:solidFill>
                <a:schemeClr val="dk1"/>
              </a:solidFill>
              <a:latin typeface="+mn-lt"/>
              <a:ea typeface="+mn-ea"/>
              <a:cs typeface="+mn-cs"/>
            </a:rPr>
            <a:t>Instructions</a:t>
          </a:r>
          <a:r>
            <a:rPr lang="en-US" sz="1000"/>
            <a:t>: </a:t>
          </a:r>
          <a:r>
            <a:rPr lang="en-US" sz="1000">
              <a:solidFill>
                <a:schemeClr val="dk1"/>
              </a:solidFill>
              <a:effectLst/>
              <a:latin typeface="+mn-lt"/>
              <a:ea typeface="+mn-ea"/>
              <a:cs typeface="+mn-cs"/>
            </a:rPr>
            <a:t>You just got hired at the local ski resort’s food court as a cashier. Listed below are the transactions that were made in one day while you were at work. </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Use</a:t>
          </a:r>
          <a:r>
            <a:rPr lang="en-US" sz="1000" baseline="0">
              <a:solidFill>
                <a:schemeClr val="dk1"/>
              </a:solidFill>
              <a:effectLst/>
              <a:latin typeface="+mn-lt"/>
              <a:ea typeface="+mn-ea"/>
              <a:cs typeface="+mn-cs"/>
            </a:rPr>
            <a:t> Excel formulas to get the answers. Rember to start each formula with the Equal sign (=). And example would look like this: </a:t>
          </a:r>
          <a:r>
            <a:rPr lang="en-US" sz="1200" b="1" baseline="0">
              <a:solidFill>
                <a:srgbClr val="FF0000"/>
              </a:solidFill>
              <a:effectLst/>
              <a:latin typeface="+mn-lt"/>
              <a:ea typeface="+mn-ea"/>
              <a:cs typeface="+mn-cs"/>
            </a:rPr>
            <a:t>=Amount Paid-Cost</a:t>
          </a:r>
          <a:r>
            <a:rPr lang="en-US" sz="1000" baseline="0">
              <a:solidFill>
                <a:schemeClr val="dk1"/>
              </a:solidFill>
              <a:effectLst/>
              <a:latin typeface="+mn-lt"/>
              <a:ea typeface="+mn-ea"/>
              <a:cs typeface="+mn-cs"/>
            </a:rPr>
            <a:t>. Using numbers this might be </a:t>
          </a:r>
          <a:r>
            <a:rPr lang="en-US" sz="1200" b="1" baseline="0">
              <a:solidFill>
                <a:srgbClr val="FF0000"/>
              </a:solidFill>
              <a:effectLst/>
              <a:latin typeface="+mn-lt"/>
              <a:ea typeface="+mn-ea"/>
              <a:cs typeface="+mn-cs"/>
            </a:rPr>
            <a:t>=10-5.74 </a:t>
          </a:r>
          <a:r>
            <a:rPr lang="en-US" sz="1000" baseline="0">
              <a:solidFill>
                <a:schemeClr val="dk1"/>
              </a:solidFill>
              <a:effectLst/>
              <a:latin typeface="+mn-lt"/>
              <a:ea typeface="+mn-ea"/>
              <a:cs typeface="+mn-cs"/>
            </a:rPr>
            <a:t>(hit Enter) to see the answers.</a:t>
          </a:r>
        </a:p>
        <a:p>
          <a:endParaRPr lang="en-US" sz="1000" baseline="0">
            <a:solidFill>
              <a:schemeClr val="dk1"/>
            </a:solidFill>
            <a:effectLst/>
            <a:latin typeface="+mn-lt"/>
            <a:ea typeface="+mn-ea"/>
            <a:cs typeface="+mn-cs"/>
          </a:endParaRPr>
        </a:p>
        <a:p>
          <a:r>
            <a:rPr lang="en-US" sz="1000" baseline="0">
              <a:solidFill>
                <a:schemeClr val="dk1"/>
              </a:solidFill>
              <a:effectLst/>
              <a:latin typeface="+mn-lt"/>
              <a:ea typeface="+mn-ea"/>
              <a:cs typeface="+mn-cs"/>
            </a:rPr>
            <a:t>Problems 5, 6, and 7 have multiple things for you to figure out. You can still use formulas to figure out each part.</a:t>
          </a:r>
        </a:p>
        <a:p>
          <a:endParaRPr lang="en-US" sz="1000" baseline="0">
            <a:solidFill>
              <a:schemeClr val="dk1"/>
            </a:solidFill>
            <a:effectLst/>
            <a:latin typeface="+mn-lt"/>
            <a:ea typeface="+mn-ea"/>
            <a:cs typeface="+mn-cs"/>
          </a:endParaRPr>
        </a:p>
        <a:p>
          <a:r>
            <a:rPr lang="en-US" sz="1200" b="1" baseline="0">
              <a:solidFill>
                <a:srgbClr val="FF0000"/>
              </a:solidFill>
              <a:effectLst/>
              <a:latin typeface="+mn-lt"/>
              <a:ea typeface="+mn-ea"/>
              <a:cs typeface="+mn-cs"/>
            </a:rPr>
            <a:t>DO NOT </a:t>
          </a:r>
          <a:r>
            <a:rPr lang="en-US" sz="1000" baseline="0">
              <a:solidFill>
                <a:schemeClr val="dk1"/>
              </a:solidFill>
              <a:effectLst/>
              <a:latin typeface="+mn-lt"/>
              <a:ea typeface="+mn-ea"/>
              <a:cs typeface="+mn-cs"/>
            </a:rPr>
            <a:t>use cell references like you did in Cashiering 3 and 4. Use numebers.</a:t>
          </a:r>
        </a:p>
      </xdr:txBody>
    </xdr:sp>
    <xdr:clientData/>
  </xdr:twoCellAnchor>
  <xdr:twoCellAnchor>
    <xdr:from>
      <xdr:col>9</xdr:col>
      <xdr:colOff>361949</xdr:colOff>
      <xdr:row>13</xdr:row>
      <xdr:rowOff>85725</xdr:rowOff>
    </xdr:from>
    <xdr:to>
      <xdr:col>13</xdr:col>
      <xdr:colOff>352424</xdr:colOff>
      <xdr:row>15</xdr:row>
      <xdr:rowOff>142874</xdr:rowOff>
    </xdr:to>
    <xdr:sp macro="" textlink="">
      <xdr:nvSpPr>
        <xdr:cNvPr id="3" name="TextBox 2"/>
        <xdr:cNvSpPr txBox="1"/>
      </xdr:nvSpPr>
      <xdr:spPr>
        <a:xfrm>
          <a:off x="5848349" y="2562225"/>
          <a:ext cx="242887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t>Create formulas that will give you</a:t>
          </a:r>
          <a:r>
            <a:rPr lang="en-US" sz="1000" baseline="0"/>
            <a:t> the correct change. </a:t>
          </a:r>
          <a:r>
            <a:rPr lang="en-US" sz="1000" u="sng" baseline="0"/>
            <a:t>Remember</a:t>
          </a:r>
          <a:r>
            <a:rPr lang="en-US" sz="1000" baseline="0"/>
            <a:t> to start with =</a:t>
          </a:r>
          <a:endParaRPr lang="en-US" sz="1000"/>
        </a:p>
      </xdr:txBody>
    </xdr:sp>
    <xdr:clientData/>
  </xdr:twoCellAnchor>
  <xdr:twoCellAnchor editAs="oneCell">
    <xdr:from>
      <xdr:col>6</xdr:col>
      <xdr:colOff>457201</xdr:colOff>
      <xdr:row>13</xdr:row>
      <xdr:rowOff>104775</xdr:rowOff>
    </xdr:from>
    <xdr:to>
      <xdr:col>9</xdr:col>
      <xdr:colOff>89882</xdr:colOff>
      <xdr:row>15</xdr:row>
      <xdr:rowOff>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14801" y="2581275"/>
          <a:ext cx="1461481" cy="27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abSelected="1" workbookViewId="0">
      <selection activeCell="I1" sqref="I1"/>
    </sheetView>
  </sheetViews>
  <sheetFormatPr defaultRowHeight="15" x14ac:dyDescent="0.25"/>
  <cols>
    <col min="4" max="4" width="11.7109375" bestFit="1" customWidth="1"/>
    <col min="5" max="5" width="10.85546875" bestFit="1" customWidth="1"/>
    <col min="6" max="6" width="13.140625" customWidth="1"/>
    <col min="7" max="7" width="11" customWidth="1"/>
  </cols>
  <sheetData>
    <row r="1" spans="1:9" ht="15.75" x14ac:dyDescent="0.25">
      <c r="A1" s="45" t="s">
        <v>16</v>
      </c>
      <c r="B1" s="101"/>
      <c r="C1" s="101"/>
      <c r="D1" s="101"/>
      <c r="E1" s="47"/>
      <c r="F1" s="47"/>
      <c r="G1" s="47"/>
      <c r="H1" s="45" t="s">
        <v>17</v>
      </c>
      <c r="I1" s="46"/>
    </row>
    <row r="25" spans="3:6" x14ac:dyDescent="0.25">
      <c r="C25" s="42" t="s">
        <v>18</v>
      </c>
      <c r="D25" s="48"/>
      <c r="E25" s="42" t="s">
        <v>19</v>
      </c>
      <c r="F25" s="42" t="s">
        <v>20</v>
      </c>
    </row>
    <row r="26" spans="3:6" x14ac:dyDescent="0.25">
      <c r="C26" s="48" t="s">
        <v>21</v>
      </c>
      <c r="D26" s="48"/>
      <c r="E26" s="5">
        <v>18</v>
      </c>
      <c r="F26" s="5">
        <f>'Cashiering 1'!$B$1</f>
        <v>0</v>
      </c>
    </row>
    <row r="27" spans="3:6" x14ac:dyDescent="0.25">
      <c r="C27" s="48"/>
      <c r="D27" s="48"/>
      <c r="E27" s="5"/>
      <c r="F27" s="5"/>
    </row>
    <row r="28" spans="3:6" x14ac:dyDescent="0.25">
      <c r="C28" s="48" t="s">
        <v>22</v>
      </c>
      <c r="D28" s="48"/>
      <c r="E28" s="5">
        <v>22</v>
      </c>
      <c r="F28" s="5">
        <f>'Cashiering 2'!B1</f>
        <v>0</v>
      </c>
    </row>
    <row r="29" spans="3:6" x14ac:dyDescent="0.25">
      <c r="C29" s="48"/>
      <c r="D29" s="48"/>
      <c r="E29" s="5"/>
      <c r="F29" s="5"/>
    </row>
    <row r="30" spans="3:6" x14ac:dyDescent="0.25">
      <c r="C30" s="48" t="s">
        <v>23</v>
      </c>
      <c r="D30" s="48"/>
      <c r="E30" s="82">
        <v>30</v>
      </c>
      <c r="F30" s="59">
        <f>'Cashiering 3'!$B$1</f>
        <v>0</v>
      </c>
    </row>
    <row r="32" spans="3:6" x14ac:dyDescent="0.25">
      <c r="C32" s="48" t="s">
        <v>51</v>
      </c>
      <c r="E32" s="82">
        <v>20</v>
      </c>
      <c r="F32" s="83">
        <f>'Cashiering 4'!B1</f>
        <v>0</v>
      </c>
    </row>
    <row r="33" spans="3:6" ht="5.25" customHeight="1" thickBot="1" x14ac:dyDescent="0.3">
      <c r="C33" s="48"/>
    </row>
    <row r="34" spans="3:6" ht="15.75" thickTop="1" x14ac:dyDescent="0.25">
      <c r="D34" s="41" t="s">
        <v>24</v>
      </c>
      <c r="E34" s="81">
        <f>SUM(E26:E32)</f>
        <v>90</v>
      </c>
      <c r="F34" s="81">
        <f>SUM(F26:F32)</f>
        <v>0</v>
      </c>
    </row>
  </sheetData>
  <sheetProtection sheet="1" objects="1" scenarios="1" selectLockedCells="1"/>
  <mergeCells count="1">
    <mergeCell ref="B1:D1"/>
  </mergeCells>
  <conditionalFormatting sqref="F26">
    <cfRule type="cellIs" dxfId="27" priority="7" operator="lessThan">
      <formula>18</formula>
    </cfRule>
    <cfRule type="cellIs" dxfId="26" priority="10" operator="equal">
      <formula>18</formula>
    </cfRule>
  </conditionalFormatting>
  <conditionalFormatting sqref="F28">
    <cfRule type="cellIs" dxfId="25" priority="5" operator="lessThan">
      <formula>22</formula>
    </cfRule>
    <cfRule type="cellIs" dxfId="24" priority="6" operator="equal">
      <formula>22</formula>
    </cfRule>
  </conditionalFormatting>
  <conditionalFormatting sqref="F30">
    <cfRule type="cellIs" dxfId="23" priority="3" operator="lessThan">
      <formula>30</formula>
    </cfRule>
    <cfRule type="cellIs" dxfId="22" priority="4" operator="equal">
      <formula>30</formula>
    </cfRule>
  </conditionalFormatting>
  <conditionalFormatting sqref="F32">
    <cfRule type="cellIs" dxfId="21" priority="1" operator="lessThan">
      <formula>30</formula>
    </cfRule>
    <cfRule type="cellIs" dxfId="20" priority="2" operator="equal">
      <formula>30</formula>
    </cfRule>
  </conditionalFormatting>
  <pageMargins left="0.7" right="0.7" top="0.75" bottom="0.75" header="0.3" footer="0.3"/>
  <pageSetup scale="97" orientation="portrait" r:id="rId1"/>
  <headerFooter>
    <oddFooter>&amp;L&amp;"-,Bold"&amp;9&amp;F&amp;R&amp;"-,Bold"&amp;9&amp;D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opLeftCell="A4" workbookViewId="0">
      <selection activeCell="E34" sqref="E34"/>
    </sheetView>
  </sheetViews>
  <sheetFormatPr defaultRowHeight="15" x14ac:dyDescent="0.25"/>
  <cols>
    <col min="1" max="1" width="10.5703125" customWidth="1"/>
    <col min="2" max="2" width="10.7109375" customWidth="1"/>
  </cols>
  <sheetData>
    <row r="1" spans="1:4" x14ac:dyDescent="0.25">
      <c r="A1" s="41" t="s">
        <v>0</v>
      </c>
      <c r="B1" s="43">
        <f>COUNTIF(L21:L38,"Correct")</f>
        <v>0</v>
      </c>
      <c r="D1" s="2"/>
    </row>
    <row r="2" spans="1:4" x14ac:dyDescent="0.25">
      <c r="A2" s="2"/>
      <c r="D2" s="2"/>
    </row>
    <row r="3" spans="1:4" x14ac:dyDescent="0.25">
      <c r="A3" s="2"/>
      <c r="D3" s="2"/>
    </row>
    <row r="4" spans="1:4" x14ac:dyDescent="0.25">
      <c r="A4" s="2"/>
      <c r="D4" s="2"/>
    </row>
    <row r="5" spans="1:4" x14ac:dyDescent="0.25">
      <c r="A5" s="2"/>
      <c r="D5" s="2"/>
    </row>
    <row r="6" spans="1:4" x14ac:dyDescent="0.25">
      <c r="A6" s="2"/>
      <c r="D6" s="2"/>
    </row>
    <row r="7" spans="1:4" x14ac:dyDescent="0.25">
      <c r="A7" s="2"/>
      <c r="D7" s="2"/>
    </row>
    <row r="8" spans="1:4" x14ac:dyDescent="0.25">
      <c r="A8" s="2"/>
      <c r="D8" s="2"/>
    </row>
    <row r="9" spans="1:4" x14ac:dyDescent="0.25">
      <c r="A9" s="2"/>
      <c r="D9" s="2"/>
    </row>
    <row r="10" spans="1:4" x14ac:dyDescent="0.25">
      <c r="A10" s="2"/>
      <c r="D10" s="2"/>
    </row>
    <row r="11" spans="1:4" x14ac:dyDescent="0.25">
      <c r="A11" s="2"/>
      <c r="D11" s="2"/>
    </row>
    <row r="12" spans="1:4" x14ac:dyDescent="0.25">
      <c r="A12" s="2"/>
      <c r="D12" s="2"/>
    </row>
    <row r="13" spans="1:4" x14ac:dyDescent="0.25">
      <c r="A13" s="2"/>
      <c r="D13" s="2"/>
    </row>
    <row r="14" spans="1:4" x14ac:dyDescent="0.25">
      <c r="A14" s="2"/>
      <c r="D14" s="2"/>
    </row>
    <row r="15" spans="1:4" x14ac:dyDescent="0.25">
      <c r="A15" s="2"/>
      <c r="D15" s="2"/>
    </row>
    <row r="16" spans="1:4" ht="15.75" thickBot="1" x14ac:dyDescent="0.3"/>
    <row r="17" spans="1:12" ht="15.75" thickTop="1" x14ac:dyDescent="0.25">
      <c r="A17" s="62"/>
      <c r="B17" s="61"/>
      <c r="C17" s="105" t="s">
        <v>4</v>
      </c>
      <c r="D17" s="105"/>
      <c r="E17" s="105"/>
      <c r="F17" s="105"/>
      <c r="G17" s="105"/>
      <c r="H17" s="105"/>
      <c r="I17" s="105"/>
      <c r="J17" s="105"/>
      <c r="K17" s="9"/>
      <c r="L17" s="60"/>
    </row>
    <row r="18" spans="1:12" ht="15" customHeight="1" x14ac:dyDescent="0.25">
      <c r="A18" s="63"/>
      <c r="B18" s="102" t="s">
        <v>25</v>
      </c>
      <c r="C18" s="106"/>
      <c r="D18" s="106"/>
      <c r="E18" s="106"/>
      <c r="F18" s="106"/>
      <c r="G18" s="106"/>
      <c r="H18" s="106"/>
      <c r="I18" s="106"/>
      <c r="J18" s="106"/>
      <c r="K18" s="103" t="s">
        <v>9</v>
      </c>
      <c r="L18" s="104" t="s">
        <v>10</v>
      </c>
    </row>
    <row r="19" spans="1:12" ht="15.75" thickBot="1" x14ac:dyDescent="0.3">
      <c r="A19" s="63"/>
      <c r="B19" s="102"/>
      <c r="C19" s="51">
        <v>0.01</v>
      </c>
      <c r="D19" s="14">
        <v>0.05</v>
      </c>
      <c r="E19" s="14">
        <v>0.1</v>
      </c>
      <c r="F19" s="15">
        <v>0.25</v>
      </c>
      <c r="G19" s="23">
        <v>1</v>
      </c>
      <c r="H19" s="14">
        <v>5</v>
      </c>
      <c r="I19" s="14">
        <v>10</v>
      </c>
      <c r="J19" s="71">
        <v>20</v>
      </c>
      <c r="K19" s="103"/>
      <c r="L19" s="104"/>
    </row>
    <row r="20" spans="1:12" ht="16.5" thickTop="1" thickBot="1" x14ac:dyDescent="0.3">
      <c r="A20" s="20" t="s">
        <v>6</v>
      </c>
      <c r="B20" s="75">
        <v>56.92</v>
      </c>
      <c r="C20" s="52">
        <v>2</v>
      </c>
      <c r="D20" s="30">
        <v>1</v>
      </c>
      <c r="E20" s="30">
        <v>1</v>
      </c>
      <c r="F20" s="31">
        <v>3</v>
      </c>
      <c r="G20" s="32">
        <v>1</v>
      </c>
      <c r="H20" s="30">
        <v>1</v>
      </c>
      <c r="I20" s="30">
        <v>1</v>
      </c>
      <c r="J20" s="76">
        <v>2</v>
      </c>
      <c r="K20" s="77">
        <f>(C20*$C$19+(D20*$D$19)+(E20*$E$19)+(F20*$F$19)+(G20*$G$19)+(H20*$H$19)+(I20*$I$19)+(J20*$J$19))</f>
        <v>56.92</v>
      </c>
      <c r="L20" s="74" t="str">
        <f>IF(AND(C20=2,D20=1,E20=1,F20=3,G20=1,H20=1,I20=1,J20=2,K20=56.92),"Correct","Wrong")</f>
        <v>Correct</v>
      </c>
    </row>
    <row r="21" spans="1:12" ht="15.75" thickTop="1" x14ac:dyDescent="0.25">
      <c r="A21" s="10">
        <v>1</v>
      </c>
      <c r="B21" s="72">
        <v>33.270000000000003</v>
      </c>
      <c r="C21" s="55"/>
      <c r="D21" s="19"/>
      <c r="E21" s="19"/>
      <c r="F21" s="24"/>
      <c r="G21" s="25"/>
      <c r="H21" s="19"/>
      <c r="I21" s="19"/>
      <c r="J21" s="78"/>
      <c r="K21" s="73">
        <f t="shared" ref="K21:K38" si="0">(C21*$C$19+(D21*$D$19)+(E21*$E$19)+(F21*$F$19)+(G21*$G$19)+(H21*$H$19)+(I21*$I$19)+(J21*$J$19))</f>
        <v>0</v>
      </c>
      <c r="L21" s="70" t="str">
        <f>IF(AND(C21=2,F21=1,G21=3,I21=1,J21=1,K21=B21),"Correct","Wrong")</f>
        <v>Wrong</v>
      </c>
    </row>
    <row r="22" spans="1:12" x14ac:dyDescent="0.25">
      <c r="A22" s="11">
        <v>2</v>
      </c>
      <c r="B22" s="64">
        <v>2.0499999999999998</v>
      </c>
      <c r="C22" s="57"/>
      <c r="D22" s="8"/>
      <c r="E22" s="8"/>
      <c r="F22" s="26"/>
      <c r="G22" s="27"/>
      <c r="H22" s="8"/>
      <c r="I22" s="8"/>
      <c r="J22" s="79"/>
      <c r="K22" s="66">
        <f t="shared" si="0"/>
        <v>0</v>
      </c>
      <c r="L22" s="67" t="str">
        <f>IF(AND(D22=1,G22=2,K22=B22),"Correct","Wrong")</f>
        <v>Wrong</v>
      </c>
    </row>
    <row r="23" spans="1:12" x14ac:dyDescent="0.25">
      <c r="A23" s="11">
        <v>3</v>
      </c>
      <c r="B23" s="64">
        <v>95.15</v>
      </c>
      <c r="C23" s="57"/>
      <c r="D23" s="8"/>
      <c r="E23" s="8"/>
      <c r="F23" s="26"/>
      <c r="G23" s="27"/>
      <c r="H23" s="8"/>
      <c r="I23" s="8"/>
      <c r="J23" s="79"/>
      <c r="K23" s="66">
        <f t="shared" si="0"/>
        <v>0</v>
      </c>
      <c r="L23" s="67" t="str">
        <f>IF(AND(D23=1,E23=1,H23=1,I23=1,J23=4,K23=B23),"Correct","Wrong")</f>
        <v>Wrong</v>
      </c>
    </row>
    <row r="24" spans="1:12" x14ac:dyDescent="0.25">
      <c r="A24" s="11">
        <v>4</v>
      </c>
      <c r="B24" s="64">
        <v>26.25</v>
      </c>
      <c r="C24" s="57"/>
      <c r="D24" s="8"/>
      <c r="E24" s="8"/>
      <c r="F24" s="26"/>
      <c r="G24" s="27"/>
      <c r="H24" s="8"/>
      <c r="I24" s="8"/>
      <c r="J24" s="79"/>
      <c r="K24" s="66">
        <f t="shared" si="0"/>
        <v>0</v>
      </c>
      <c r="L24" s="67" t="str">
        <f>IF(AND(F24=1,G24=1,H24=1,J24=1,K24=B24),"Correct","Wrong")</f>
        <v>Wrong</v>
      </c>
    </row>
    <row r="25" spans="1:12" x14ac:dyDescent="0.25">
      <c r="A25" s="11">
        <v>5</v>
      </c>
      <c r="B25" s="64">
        <v>35.56</v>
      </c>
      <c r="C25" s="57"/>
      <c r="D25" s="8"/>
      <c r="E25" s="8"/>
      <c r="F25" s="26"/>
      <c r="G25" s="27"/>
      <c r="H25" s="8"/>
      <c r="I25" s="8"/>
      <c r="J25" s="79"/>
      <c r="K25" s="66">
        <f t="shared" si="0"/>
        <v>0</v>
      </c>
      <c r="L25" s="67" t="str">
        <f>IF(AND(C25=1,D25=1,F25=2,H25=1,I25=1,J25=1,K25=B25),"Correct","Wrong")</f>
        <v>Wrong</v>
      </c>
    </row>
    <row r="26" spans="1:12" x14ac:dyDescent="0.25">
      <c r="A26" s="11">
        <v>6</v>
      </c>
      <c r="B26" s="64">
        <v>14.89</v>
      </c>
      <c r="C26" s="57"/>
      <c r="D26" s="8"/>
      <c r="E26" s="8"/>
      <c r="F26" s="26"/>
      <c r="G26" s="27"/>
      <c r="H26" s="8"/>
      <c r="I26" s="8"/>
      <c r="J26" s="79"/>
      <c r="K26" s="66">
        <f t="shared" si="0"/>
        <v>0</v>
      </c>
      <c r="L26" s="67" t="str">
        <f>IF(AND(C26=4,E26=1,F26=3,G26=4,I26=1,K26=B26),"Correct","Wrong")</f>
        <v>Wrong</v>
      </c>
    </row>
    <row r="27" spans="1:12" x14ac:dyDescent="0.25">
      <c r="A27" s="11">
        <v>7</v>
      </c>
      <c r="B27" s="64">
        <v>4.12</v>
      </c>
      <c r="C27" s="57"/>
      <c r="D27" s="8"/>
      <c r="E27" s="8"/>
      <c r="F27" s="26"/>
      <c r="G27" s="27"/>
      <c r="H27" s="8"/>
      <c r="I27" s="8"/>
      <c r="J27" s="79"/>
      <c r="K27" s="66">
        <f t="shared" si="0"/>
        <v>0</v>
      </c>
      <c r="L27" s="67" t="str">
        <f>IF(AND(C27=2,E27=1,G27=4,K27=B27),"Correct","Wrong")</f>
        <v>Wrong</v>
      </c>
    </row>
    <row r="28" spans="1:12" x14ac:dyDescent="0.25">
      <c r="A28" s="11">
        <v>8</v>
      </c>
      <c r="B28" s="64">
        <v>13.31</v>
      </c>
      <c r="C28" s="57"/>
      <c r="D28" s="8"/>
      <c r="E28" s="8"/>
      <c r="F28" s="26"/>
      <c r="G28" s="27"/>
      <c r="H28" s="8"/>
      <c r="I28" s="8"/>
      <c r="J28" s="79"/>
      <c r="K28" s="66">
        <f t="shared" si="0"/>
        <v>0</v>
      </c>
      <c r="L28" s="67" t="str">
        <f>IF(AND(C28=1,D28=1,F28=1,G28=3,I28=1,K28=B28),"Correct","Wrong")</f>
        <v>Wrong</v>
      </c>
    </row>
    <row r="29" spans="1:12" x14ac:dyDescent="0.25">
      <c r="A29" s="11">
        <v>9</v>
      </c>
      <c r="B29" s="64">
        <v>105.3</v>
      </c>
      <c r="C29" s="57"/>
      <c r="D29" s="8"/>
      <c r="E29" s="8"/>
      <c r="F29" s="26"/>
      <c r="G29" s="27"/>
      <c r="H29" s="8"/>
      <c r="I29" s="8"/>
      <c r="J29" s="79"/>
      <c r="K29" s="66">
        <f t="shared" si="0"/>
        <v>0</v>
      </c>
      <c r="L29" s="67" t="str">
        <f>IF(AND(D29=1,F29=1,H29=1,J29=5,K29=B29),"Correct","Wrong")</f>
        <v>Wrong</v>
      </c>
    </row>
    <row r="30" spans="1:12" x14ac:dyDescent="0.25">
      <c r="A30" s="11">
        <v>10</v>
      </c>
      <c r="B30" s="64">
        <v>13.8</v>
      </c>
      <c r="C30" s="57"/>
      <c r="D30" s="8"/>
      <c r="E30" s="8"/>
      <c r="F30" s="26"/>
      <c r="G30" s="27"/>
      <c r="H30" s="8"/>
      <c r="I30" s="8"/>
      <c r="J30" s="79"/>
      <c r="K30" s="66">
        <f t="shared" si="0"/>
        <v>0</v>
      </c>
      <c r="L30" s="67" t="str">
        <f>IF(AND(D30=1,F30=3,G30=3,I30=1,K30=B30),"Correct","Wrong")</f>
        <v>Wrong</v>
      </c>
    </row>
    <row r="31" spans="1:12" x14ac:dyDescent="0.25">
      <c r="A31" s="11">
        <v>11</v>
      </c>
      <c r="B31" s="64">
        <v>104.1</v>
      </c>
      <c r="C31" s="57"/>
      <c r="D31" s="8"/>
      <c r="E31" s="8"/>
      <c r="F31" s="26"/>
      <c r="G31" s="27"/>
      <c r="H31" s="8"/>
      <c r="I31" s="8"/>
      <c r="J31" s="79"/>
      <c r="K31" s="66">
        <f t="shared" si="0"/>
        <v>0</v>
      </c>
      <c r="L31" s="67" t="str">
        <f>IF(AND(E31=1,G31=4,J31=5,K31=B31),"Correct","Wrong")</f>
        <v>Wrong</v>
      </c>
    </row>
    <row r="32" spans="1:12" x14ac:dyDescent="0.25">
      <c r="A32" s="11">
        <v>12</v>
      </c>
      <c r="B32" s="64">
        <v>10.5</v>
      </c>
      <c r="C32" s="57"/>
      <c r="D32" s="8"/>
      <c r="E32" s="8"/>
      <c r="F32" s="26"/>
      <c r="G32" s="27"/>
      <c r="H32" s="8"/>
      <c r="I32" s="8"/>
      <c r="J32" s="79"/>
      <c r="K32" s="66">
        <f t="shared" si="0"/>
        <v>0</v>
      </c>
      <c r="L32" s="67" t="str">
        <f>IF(AND(F32=2,I32=1,K32=B32),"Correct","Wrong")</f>
        <v>Wrong</v>
      </c>
    </row>
    <row r="33" spans="1:12" x14ac:dyDescent="0.25">
      <c r="A33" s="11">
        <v>13</v>
      </c>
      <c r="B33" s="64">
        <v>68.84</v>
      </c>
      <c r="C33" s="57"/>
      <c r="D33" s="8"/>
      <c r="E33" s="8"/>
      <c r="F33" s="26"/>
      <c r="G33" s="27"/>
      <c r="H33" s="8"/>
      <c r="I33" s="8"/>
      <c r="J33" s="79"/>
      <c r="K33" s="66">
        <f t="shared" si="0"/>
        <v>0</v>
      </c>
      <c r="L33" s="67" t="str">
        <f>IF(AND(C33=4,D33=1,F33=3,G33=3,H33=1,J33=3,K33=B33),"Correct","Wrong")</f>
        <v>Wrong</v>
      </c>
    </row>
    <row r="34" spans="1:12" x14ac:dyDescent="0.25">
      <c r="A34" s="11">
        <v>14</v>
      </c>
      <c r="B34" s="64">
        <v>50.25</v>
      </c>
      <c r="C34" s="57"/>
      <c r="D34" s="8"/>
      <c r="E34" s="8"/>
      <c r="F34" s="26"/>
      <c r="G34" s="27"/>
      <c r="H34" s="8"/>
      <c r="I34" s="8"/>
      <c r="J34" s="79"/>
      <c r="K34" s="66">
        <f t="shared" si="0"/>
        <v>0</v>
      </c>
      <c r="L34" s="67" t="str">
        <f>IF(AND(F34=1,I34=1,J34=2,K34=B34),"Correct","Wrong")</f>
        <v>Wrong</v>
      </c>
    </row>
    <row r="35" spans="1:12" x14ac:dyDescent="0.25">
      <c r="A35" s="11">
        <v>15</v>
      </c>
      <c r="B35" s="64">
        <v>62.43</v>
      </c>
      <c r="C35" s="57"/>
      <c r="D35" s="8"/>
      <c r="E35" s="8"/>
      <c r="F35" s="26"/>
      <c r="G35" s="27"/>
      <c r="H35" s="8"/>
      <c r="I35" s="8"/>
      <c r="J35" s="79"/>
      <c r="K35" s="66">
        <f t="shared" si="0"/>
        <v>0</v>
      </c>
      <c r="L35" s="67" t="str">
        <f>IF(AND(C35=3,D35=1,E35=1,F35=1,G35=2,J35=3,K35=B35),"Correct","Wrong")</f>
        <v>Wrong</v>
      </c>
    </row>
    <row r="36" spans="1:12" x14ac:dyDescent="0.25">
      <c r="A36" s="11">
        <v>16</v>
      </c>
      <c r="B36" s="64">
        <v>89.9</v>
      </c>
      <c r="C36" s="57"/>
      <c r="D36" s="8"/>
      <c r="E36" s="8"/>
      <c r="F36" s="26"/>
      <c r="G36" s="27"/>
      <c r="H36" s="8"/>
      <c r="I36" s="8"/>
      <c r="J36" s="79"/>
      <c r="K36" s="66">
        <f t="shared" si="0"/>
        <v>0</v>
      </c>
      <c r="L36" s="67" t="str">
        <f>IF(AND(D36=1,E36=1,F36=3,G36=4,H36=1,J36=4,K36=B36),"Correct","Wrong")</f>
        <v>Wrong</v>
      </c>
    </row>
    <row r="37" spans="1:12" x14ac:dyDescent="0.25">
      <c r="A37" s="11">
        <v>17</v>
      </c>
      <c r="B37" s="64">
        <v>32.14</v>
      </c>
      <c r="C37" s="57"/>
      <c r="D37" s="8"/>
      <c r="E37" s="8"/>
      <c r="F37" s="26"/>
      <c r="G37" s="27"/>
      <c r="H37" s="8"/>
      <c r="I37" s="8"/>
      <c r="J37" s="79"/>
      <c r="K37" s="66">
        <f t="shared" si="0"/>
        <v>0</v>
      </c>
      <c r="L37" s="67" t="str">
        <f>IF(AND(C37=4,E37=1,G37=2,I37=1,J37=1,K37=B37),"Correct","Wrong")</f>
        <v>Wrong</v>
      </c>
    </row>
    <row r="38" spans="1:12" ht="15.75" thickBot="1" x14ac:dyDescent="0.3">
      <c r="A38" s="12">
        <v>18</v>
      </c>
      <c r="B38" s="65">
        <v>88.5</v>
      </c>
      <c r="C38" s="58"/>
      <c r="D38" s="13"/>
      <c r="E38" s="13"/>
      <c r="F38" s="28"/>
      <c r="G38" s="29"/>
      <c r="H38" s="13"/>
      <c r="I38" s="13"/>
      <c r="J38" s="80"/>
      <c r="K38" s="68">
        <f t="shared" si="0"/>
        <v>0</v>
      </c>
      <c r="L38" s="69" t="str">
        <f>IF(AND(F38=2,G38=3,H38=1,J38=4,K38=B38),"Correct","Wrong")</f>
        <v>Wrong</v>
      </c>
    </row>
    <row r="39" spans="1:12" ht="15.75" thickTop="1" x14ac:dyDescent="0.25"/>
  </sheetData>
  <sheetProtection sheet="1" objects="1" scenarios="1" selectLockedCells="1"/>
  <mergeCells count="4">
    <mergeCell ref="B18:B19"/>
    <mergeCell ref="K18:K19"/>
    <mergeCell ref="L18:L19"/>
    <mergeCell ref="C17:J18"/>
  </mergeCells>
  <conditionalFormatting sqref="L20:L38">
    <cfRule type="cellIs" dxfId="19" priority="1" operator="equal">
      <formula>"Correct"</formula>
    </cfRule>
    <cfRule type="cellIs" dxfId="18" priority="2" operator="equal">
      <formula>"Wrong"</formula>
    </cfRule>
  </conditionalFormatting>
  <pageMargins left="0.7" right="0.7" top="0.75" bottom="0.75" header="0.3" footer="0.3"/>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opLeftCell="A8" workbookViewId="0">
      <selection activeCell="L28" sqref="L28"/>
    </sheetView>
  </sheetViews>
  <sheetFormatPr defaultRowHeight="15" x14ac:dyDescent="0.25"/>
  <cols>
    <col min="1" max="1" width="9.5703125" customWidth="1"/>
    <col min="2" max="2" width="10.7109375" customWidth="1"/>
    <col min="5" max="12" width="7.28515625" customWidth="1"/>
    <col min="13" max="13" width="9.42578125" customWidth="1"/>
  </cols>
  <sheetData>
    <row r="1" spans="1:6" x14ac:dyDescent="0.25">
      <c r="A1" s="41" t="s">
        <v>0</v>
      </c>
      <c r="B1" s="43">
        <f>COUNTIF(N24:N45,"Correct")</f>
        <v>0</v>
      </c>
      <c r="F1" s="2"/>
    </row>
    <row r="2" spans="1:6" x14ac:dyDescent="0.25">
      <c r="A2" s="2"/>
      <c r="F2" s="2"/>
    </row>
    <row r="3" spans="1:6" x14ac:dyDescent="0.25">
      <c r="A3" s="2"/>
      <c r="F3" s="2"/>
    </row>
    <row r="4" spans="1:6" x14ac:dyDescent="0.25">
      <c r="A4" s="2"/>
      <c r="F4" s="2"/>
    </row>
    <row r="5" spans="1:6" x14ac:dyDescent="0.25">
      <c r="A5" s="2"/>
      <c r="F5" s="2"/>
    </row>
    <row r="6" spans="1:6" x14ac:dyDescent="0.25">
      <c r="A6" s="2"/>
      <c r="F6" s="2"/>
    </row>
    <row r="7" spans="1:6" x14ac:dyDescent="0.25">
      <c r="A7" s="2"/>
      <c r="F7" s="2"/>
    </row>
    <row r="8" spans="1:6" x14ac:dyDescent="0.25">
      <c r="A8" s="2"/>
      <c r="F8" s="2"/>
    </row>
    <row r="9" spans="1:6" x14ac:dyDescent="0.25">
      <c r="A9" s="2"/>
      <c r="F9" s="2"/>
    </row>
    <row r="10" spans="1:6" x14ac:dyDescent="0.25">
      <c r="A10" s="2"/>
      <c r="F10" s="2"/>
    </row>
    <row r="20" spans="1:14" x14ac:dyDescent="0.25">
      <c r="B20" s="39" t="s">
        <v>13</v>
      </c>
      <c r="C20" s="39" t="s">
        <v>11</v>
      </c>
      <c r="D20" s="39" t="s">
        <v>12</v>
      </c>
      <c r="E20" s="49"/>
      <c r="F20" s="49"/>
      <c r="G20" s="49"/>
      <c r="H20" s="49"/>
      <c r="I20" s="49"/>
      <c r="J20" s="49"/>
      <c r="K20" s="49"/>
      <c r="L20" s="49"/>
    </row>
    <row r="21" spans="1:14" ht="18.75" x14ac:dyDescent="0.3">
      <c r="A21" s="119"/>
      <c r="B21" s="120" t="s">
        <v>3</v>
      </c>
      <c r="C21" s="120" t="s">
        <v>2</v>
      </c>
      <c r="D21" s="134" t="s">
        <v>1</v>
      </c>
      <c r="E21" s="122" t="s">
        <v>4</v>
      </c>
      <c r="F21" s="123"/>
      <c r="G21" s="123"/>
      <c r="H21" s="123"/>
      <c r="I21" s="123"/>
      <c r="J21" s="123"/>
      <c r="K21" s="123"/>
      <c r="L21" s="123"/>
      <c r="M21" s="120" t="s">
        <v>9</v>
      </c>
      <c r="N21" s="135" t="s">
        <v>10</v>
      </c>
    </row>
    <row r="22" spans="1:14" ht="15.75" thickBot="1" x14ac:dyDescent="0.3">
      <c r="A22" s="127"/>
      <c r="B22" s="107"/>
      <c r="C22" s="107"/>
      <c r="D22" s="108"/>
      <c r="E22" s="51">
        <v>0.01</v>
      </c>
      <c r="F22" s="14">
        <v>0.05</v>
      </c>
      <c r="G22" s="14">
        <v>0.1</v>
      </c>
      <c r="H22" s="15">
        <v>0.25</v>
      </c>
      <c r="I22" s="23">
        <v>1</v>
      </c>
      <c r="J22" s="14">
        <v>5</v>
      </c>
      <c r="K22" s="14">
        <v>10</v>
      </c>
      <c r="L22" s="14">
        <v>20</v>
      </c>
      <c r="M22" s="107"/>
      <c r="N22" s="126"/>
    </row>
    <row r="23" spans="1:14" ht="16.5" thickTop="1" thickBot="1" x14ac:dyDescent="0.3">
      <c r="A23" s="129" t="s">
        <v>5</v>
      </c>
      <c r="B23" s="21">
        <v>13.76</v>
      </c>
      <c r="C23" s="22">
        <v>20</v>
      </c>
      <c r="D23" s="53">
        <f>C23-B23</f>
        <v>6.24</v>
      </c>
      <c r="E23" s="52">
        <v>4</v>
      </c>
      <c r="F23" s="30"/>
      <c r="G23" s="30">
        <v>2</v>
      </c>
      <c r="H23" s="31"/>
      <c r="I23" s="32">
        <v>1</v>
      </c>
      <c r="J23" s="30">
        <v>1</v>
      </c>
      <c r="K23" s="30"/>
      <c r="L23" s="30"/>
      <c r="M23" s="50">
        <f>(E23*$E$22)+(F23*$F$22)+(G23*$G$22)+(H23*$H$22)+(I23*$I$22)+(J23*$J$22)+(K23*$K$22)+(L23*$L$22)</f>
        <v>6.24</v>
      </c>
      <c r="N23" s="30" t="str">
        <f>IF(AND(E23=4,G23=2,I23=1,J23=1,M23=6.24),"Correct","Wrong")</f>
        <v>Correct</v>
      </c>
    </row>
    <row r="24" spans="1:14" ht="15.75" thickTop="1" x14ac:dyDescent="0.25">
      <c r="A24" s="130">
        <v>1</v>
      </c>
      <c r="B24" s="16">
        <v>4.37</v>
      </c>
      <c r="C24" s="18">
        <v>10</v>
      </c>
      <c r="D24" s="54"/>
      <c r="E24" s="55"/>
      <c r="F24" s="19"/>
      <c r="G24" s="19"/>
      <c r="H24" s="24"/>
      <c r="I24" s="25"/>
      <c r="J24" s="19"/>
      <c r="K24" s="19"/>
      <c r="L24" s="19"/>
      <c r="M24" s="115">
        <f t="shared" ref="M24:M45" si="0">(E24*$E$22)+(F24*$F$22)+(G24*$G$22)+(H24*$H$22)+(I24*$I$22)+(J24*$J$22)+(K24*$K$22)+(L24*$L$22)</f>
        <v>0</v>
      </c>
      <c r="N24" s="131" t="str">
        <f>IF(AND(E24=3,G24=1,H24=2,J24=1,M24=5.63),"Correct","Wrong")</f>
        <v>Wrong</v>
      </c>
    </row>
    <row r="25" spans="1:14" x14ac:dyDescent="0.25">
      <c r="A25" s="132">
        <v>2</v>
      </c>
      <c r="B25" s="6">
        <v>3.19</v>
      </c>
      <c r="C25" s="7">
        <v>10</v>
      </c>
      <c r="D25" s="56"/>
      <c r="E25" s="57"/>
      <c r="F25" s="8"/>
      <c r="G25" s="8"/>
      <c r="H25" s="26"/>
      <c r="I25" s="27"/>
      <c r="J25" s="8"/>
      <c r="K25" s="8"/>
      <c r="L25" s="8"/>
      <c r="M25" s="115">
        <f t="shared" si="0"/>
        <v>0</v>
      </c>
      <c r="N25" s="133" t="str">
        <f>IF(AND(E25=1,F25=1,H25=3,I25=1,J25,1,M25=6.81),"Correct","Wrong")</f>
        <v>Wrong</v>
      </c>
    </row>
    <row r="26" spans="1:14" x14ac:dyDescent="0.25">
      <c r="A26" s="132">
        <v>3</v>
      </c>
      <c r="B26" s="6">
        <v>1.46</v>
      </c>
      <c r="C26" s="7">
        <v>5</v>
      </c>
      <c r="D26" s="56"/>
      <c r="E26" s="57"/>
      <c r="F26" s="8"/>
      <c r="G26" s="8"/>
      <c r="H26" s="26"/>
      <c r="I26" s="27"/>
      <c r="J26" s="8"/>
      <c r="K26" s="8"/>
      <c r="L26" s="8"/>
      <c r="M26" s="115">
        <f t="shared" si="0"/>
        <v>0</v>
      </c>
      <c r="N26" s="133" t="str">
        <f>IF(AND(E26=4,H26=2,I26=3,M26=3.54),"Correct","Wrong")</f>
        <v>Wrong</v>
      </c>
    </row>
    <row r="27" spans="1:14" x14ac:dyDescent="0.25">
      <c r="A27" s="132">
        <v>4</v>
      </c>
      <c r="B27" s="6">
        <v>7.03</v>
      </c>
      <c r="C27" s="7">
        <v>10</v>
      </c>
      <c r="D27" s="56"/>
      <c r="E27" s="57"/>
      <c r="F27" s="8"/>
      <c r="G27" s="8"/>
      <c r="H27" s="26"/>
      <c r="I27" s="27"/>
      <c r="J27" s="8"/>
      <c r="K27" s="8"/>
      <c r="L27" s="8"/>
      <c r="M27" s="115">
        <f t="shared" si="0"/>
        <v>0</v>
      </c>
      <c r="N27" s="133" t="str">
        <f>IF(AND(E27=2,G27=2,H27=3,I27=2,M27=2.97),"Correct","Wrong")</f>
        <v>Wrong</v>
      </c>
    </row>
    <row r="28" spans="1:14" x14ac:dyDescent="0.25">
      <c r="A28" s="132">
        <v>5</v>
      </c>
      <c r="B28" s="6">
        <v>22.21</v>
      </c>
      <c r="C28" s="7">
        <v>25</v>
      </c>
      <c r="D28" s="56"/>
      <c r="E28" s="57"/>
      <c r="F28" s="8"/>
      <c r="G28" s="8"/>
      <c r="H28" s="26"/>
      <c r="I28" s="27"/>
      <c r="J28" s="8"/>
      <c r="K28" s="8"/>
      <c r="L28" s="8"/>
      <c r="M28" s="115">
        <f t="shared" si="0"/>
        <v>0</v>
      </c>
      <c r="N28" s="133" t="str">
        <f>IF(AND(E28=4,H28=3,I28=2,M28=2.79),"Correct","Wrong")</f>
        <v>Wrong</v>
      </c>
    </row>
    <row r="29" spans="1:14" x14ac:dyDescent="0.25">
      <c r="A29" s="132">
        <v>6</v>
      </c>
      <c r="B29" s="6">
        <v>19.059999999999999</v>
      </c>
      <c r="C29" s="7">
        <v>20</v>
      </c>
      <c r="D29" s="56"/>
      <c r="E29" s="57"/>
      <c r="F29" s="8"/>
      <c r="G29" s="8"/>
      <c r="H29" s="26"/>
      <c r="I29" s="27"/>
      <c r="J29" s="8"/>
      <c r="K29" s="8"/>
      <c r="L29" s="8"/>
      <c r="M29" s="115">
        <f t="shared" si="0"/>
        <v>0</v>
      </c>
      <c r="N29" s="133" t="str">
        <f>IF(AND(E29=4,F29=1,G29=1,H29=3,M29=0.94),"Correct","Wrong")</f>
        <v>Wrong</v>
      </c>
    </row>
    <row r="30" spans="1:14" x14ac:dyDescent="0.25">
      <c r="A30" s="132">
        <v>7</v>
      </c>
      <c r="B30" s="6">
        <v>7.16</v>
      </c>
      <c r="C30" s="7">
        <v>8</v>
      </c>
      <c r="D30" s="56"/>
      <c r="E30" s="57"/>
      <c r="F30" s="8"/>
      <c r="G30" s="8"/>
      <c r="H30" s="26"/>
      <c r="I30" s="27"/>
      <c r="J30" s="8"/>
      <c r="K30" s="8"/>
      <c r="L30" s="8"/>
      <c r="M30" s="115">
        <f t="shared" si="0"/>
        <v>0</v>
      </c>
      <c r="N30" s="133" t="str">
        <f>IF(AND(E30=4,F30=1,H30=3,M30=0.84),"Correct","Wrong")</f>
        <v>Wrong</v>
      </c>
    </row>
    <row r="31" spans="1:14" x14ac:dyDescent="0.25">
      <c r="A31" s="132">
        <v>8</v>
      </c>
      <c r="B31" s="6">
        <v>0.36</v>
      </c>
      <c r="C31" s="7">
        <v>1</v>
      </c>
      <c r="D31" s="56"/>
      <c r="E31" s="57"/>
      <c r="F31" s="8"/>
      <c r="G31" s="8"/>
      <c r="H31" s="26"/>
      <c r="I31" s="27"/>
      <c r="J31" s="8"/>
      <c r="K31" s="8"/>
      <c r="L31" s="8"/>
      <c r="M31" s="115">
        <f t="shared" si="0"/>
        <v>0</v>
      </c>
      <c r="N31" s="133" t="str">
        <f>IF(AND(E31=4,G31=1,H31=2,M31=0.64),"Correct","Wrong")</f>
        <v>Wrong</v>
      </c>
    </row>
    <row r="32" spans="1:14" x14ac:dyDescent="0.25">
      <c r="A32" s="132">
        <v>9</v>
      </c>
      <c r="B32" s="6">
        <v>52.58</v>
      </c>
      <c r="C32" s="7">
        <v>60</v>
      </c>
      <c r="D32" s="56"/>
      <c r="E32" s="57"/>
      <c r="F32" s="8"/>
      <c r="G32" s="8"/>
      <c r="H32" s="26"/>
      <c r="I32" s="27"/>
      <c r="J32" s="8"/>
      <c r="K32" s="8"/>
      <c r="L32" s="8"/>
      <c r="M32" s="115">
        <f t="shared" si="0"/>
        <v>0</v>
      </c>
      <c r="N32" s="133" t="str">
        <f>IF(AND(E32=2,F32=1,G32=1,H32=1,I32=2,J32=1,M32=7.42),"Correct","Wrong")</f>
        <v>Wrong</v>
      </c>
    </row>
    <row r="33" spans="1:14" x14ac:dyDescent="0.25">
      <c r="A33" s="132">
        <v>10</v>
      </c>
      <c r="B33" s="6">
        <v>29.44</v>
      </c>
      <c r="C33" s="7">
        <v>40</v>
      </c>
      <c r="D33" s="56"/>
      <c r="E33" s="57"/>
      <c r="F33" s="8"/>
      <c r="G33" s="8"/>
      <c r="H33" s="26"/>
      <c r="I33" s="27"/>
      <c r="J33" s="8"/>
      <c r="K33" s="8"/>
      <c r="L33" s="8"/>
      <c r="M33" s="115">
        <f t="shared" si="0"/>
        <v>0</v>
      </c>
      <c r="N33" s="133" t="str">
        <f>IF(AND(E33=1,F33=1,H33=2,K33=1),"Correct","Wrong")</f>
        <v>Wrong</v>
      </c>
    </row>
    <row r="34" spans="1:14" x14ac:dyDescent="0.25">
      <c r="A34" s="132">
        <v>11</v>
      </c>
      <c r="B34" s="6">
        <v>3.19</v>
      </c>
      <c r="C34" s="7">
        <v>10</v>
      </c>
      <c r="D34" s="56"/>
      <c r="E34" s="57"/>
      <c r="F34" s="8"/>
      <c r="G34" s="8"/>
      <c r="H34" s="26"/>
      <c r="I34" s="27"/>
      <c r="J34" s="8"/>
      <c r="K34" s="8"/>
      <c r="L34" s="8"/>
      <c r="M34" s="115">
        <f t="shared" si="0"/>
        <v>0</v>
      </c>
      <c r="N34" s="133" t="str">
        <f>IF(AND(E34=1,F34=1,H34=3,I34=1,J34=1,M34=6.81),"Correct","Wrong")</f>
        <v>Wrong</v>
      </c>
    </row>
    <row r="35" spans="1:14" x14ac:dyDescent="0.25">
      <c r="A35" s="132">
        <v>12</v>
      </c>
      <c r="B35" s="6">
        <v>12.16</v>
      </c>
      <c r="C35" s="7">
        <v>20</v>
      </c>
      <c r="D35" s="56"/>
      <c r="E35" s="57"/>
      <c r="F35" s="8"/>
      <c r="G35" s="8"/>
      <c r="H35" s="26"/>
      <c r="I35" s="27"/>
      <c r="J35" s="8"/>
      <c r="K35" s="8"/>
      <c r="L35" s="8"/>
      <c r="M35" s="115">
        <f t="shared" si="0"/>
        <v>0</v>
      </c>
      <c r="N35" s="133" t="str">
        <f>IF(AND(E35=4,F35=1,H35=3,I35=2,J35=1,M35=7.84),"Correct","Wrong")</f>
        <v>Wrong</v>
      </c>
    </row>
    <row r="36" spans="1:14" x14ac:dyDescent="0.25">
      <c r="A36" s="132">
        <v>13</v>
      </c>
      <c r="B36" s="6">
        <v>33.33</v>
      </c>
      <c r="C36" s="7">
        <v>40</v>
      </c>
      <c r="D36" s="56"/>
      <c r="E36" s="57"/>
      <c r="F36" s="8"/>
      <c r="G36" s="8"/>
      <c r="H36" s="26"/>
      <c r="I36" s="27"/>
      <c r="J36" s="8"/>
      <c r="K36" s="8"/>
      <c r="L36" s="8"/>
      <c r="M36" s="115">
        <f t="shared" si="0"/>
        <v>0</v>
      </c>
      <c r="N36" s="133" t="str">
        <f>IF(AND(E36=2,F36=1,G36=1,H36=2,I36=1,J36=1,M36=6.67),"Correct","Wrong")</f>
        <v>Wrong</v>
      </c>
    </row>
    <row r="37" spans="1:14" x14ac:dyDescent="0.25">
      <c r="A37" s="132">
        <v>14</v>
      </c>
      <c r="B37" s="6">
        <v>4.8899999999999997</v>
      </c>
      <c r="C37" s="7">
        <v>5</v>
      </c>
      <c r="D37" s="56"/>
      <c r="E37" s="57"/>
      <c r="F37" s="8"/>
      <c r="G37" s="8"/>
      <c r="H37" s="26"/>
      <c r="I37" s="27"/>
      <c r="J37" s="8"/>
      <c r="K37" s="8"/>
      <c r="L37" s="8"/>
      <c r="M37" s="115">
        <f t="shared" si="0"/>
        <v>0</v>
      </c>
      <c r="N37" s="133" t="str">
        <f>IF(AND(E37=1,G37=1,M37=0.11),"Correct","Wrong")</f>
        <v>Wrong</v>
      </c>
    </row>
    <row r="38" spans="1:14" x14ac:dyDescent="0.25">
      <c r="A38" s="132">
        <v>15</v>
      </c>
      <c r="B38" s="6">
        <v>6.77</v>
      </c>
      <c r="C38" s="7">
        <v>10</v>
      </c>
      <c r="D38" s="56"/>
      <c r="E38" s="57"/>
      <c r="F38" s="8"/>
      <c r="G38" s="8"/>
      <c r="H38" s="26"/>
      <c r="I38" s="27"/>
      <c r="J38" s="8"/>
      <c r="K38" s="8"/>
      <c r="L38" s="8"/>
      <c r="M38" s="115">
        <f t="shared" si="0"/>
        <v>0</v>
      </c>
      <c r="N38" s="133" t="str">
        <f>IF(AND(E38=3,G38=2,I38=3,M38=3.23),"Correct","Wrong")</f>
        <v>Wrong</v>
      </c>
    </row>
    <row r="39" spans="1:14" x14ac:dyDescent="0.25">
      <c r="A39" s="132">
        <v>16</v>
      </c>
      <c r="B39" s="6">
        <v>13.46</v>
      </c>
      <c r="C39" s="7">
        <v>20</v>
      </c>
      <c r="D39" s="56"/>
      <c r="E39" s="57"/>
      <c r="F39" s="8"/>
      <c r="G39" s="8"/>
      <c r="H39" s="26"/>
      <c r="I39" s="27"/>
      <c r="J39" s="8"/>
      <c r="K39" s="8"/>
      <c r="L39" s="8"/>
      <c r="M39" s="115">
        <f t="shared" si="0"/>
        <v>0</v>
      </c>
      <c r="N39" s="133" t="str">
        <f>IF(AND(E39=4,H39=2,I39=1,J39=1,M39=6.54),"Correct","Wrong")</f>
        <v>Wrong</v>
      </c>
    </row>
    <row r="40" spans="1:14" x14ac:dyDescent="0.25">
      <c r="A40" s="132">
        <v>17</v>
      </c>
      <c r="B40" s="6">
        <v>0.66</v>
      </c>
      <c r="C40" s="7">
        <v>1</v>
      </c>
      <c r="D40" s="56"/>
      <c r="E40" s="57"/>
      <c r="F40" s="8"/>
      <c r="G40" s="8"/>
      <c r="H40" s="26"/>
      <c r="I40" s="27"/>
      <c r="J40" s="8"/>
      <c r="K40" s="8"/>
      <c r="L40" s="8"/>
      <c r="M40" s="115">
        <f t="shared" si="0"/>
        <v>0</v>
      </c>
      <c r="N40" s="133" t="str">
        <f>IF(AND(E40=4,F40=1,H40=1,M40=0.34),"Correct","Wrong")</f>
        <v>Wrong</v>
      </c>
    </row>
    <row r="41" spans="1:14" x14ac:dyDescent="0.25">
      <c r="A41" s="132">
        <v>18</v>
      </c>
      <c r="B41" s="6">
        <v>5.53</v>
      </c>
      <c r="C41" s="7">
        <v>20</v>
      </c>
      <c r="D41" s="56"/>
      <c r="E41" s="57"/>
      <c r="F41" s="8"/>
      <c r="G41" s="8"/>
      <c r="H41" s="26"/>
      <c r="I41" s="27"/>
      <c r="J41" s="8"/>
      <c r="K41" s="8"/>
      <c r="L41" s="8"/>
      <c r="M41" s="115">
        <f t="shared" si="0"/>
        <v>0</v>
      </c>
      <c r="N41" s="133" t="str">
        <f>IF(AND(E41=2,G41=2,H41=1,I41=4,K41=1,M41=14.47),"Correct","Wrong")</f>
        <v>Wrong</v>
      </c>
    </row>
    <row r="42" spans="1:14" x14ac:dyDescent="0.25">
      <c r="A42" s="132">
        <v>19</v>
      </c>
      <c r="B42" s="6">
        <v>11.22</v>
      </c>
      <c r="C42" s="7">
        <v>20</v>
      </c>
      <c r="D42" s="56"/>
      <c r="E42" s="57"/>
      <c r="F42" s="8"/>
      <c r="G42" s="8"/>
      <c r="H42" s="26"/>
      <c r="I42" s="27"/>
      <c r="J42" s="8"/>
      <c r="K42" s="8"/>
      <c r="L42" s="8"/>
      <c r="M42" s="115">
        <f t="shared" si="0"/>
        <v>0</v>
      </c>
      <c r="N42" s="133" t="str">
        <f>IF(AND(E42=3,H42=3,I42=3,J42=1,M42=8.78),"Correct","Wrong")</f>
        <v>Wrong</v>
      </c>
    </row>
    <row r="43" spans="1:14" x14ac:dyDescent="0.25">
      <c r="A43" s="132">
        <v>20</v>
      </c>
      <c r="B43" s="6">
        <v>3.88</v>
      </c>
      <c r="C43" s="7">
        <v>10</v>
      </c>
      <c r="D43" s="56"/>
      <c r="E43" s="57"/>
      <c r="F43" s="8"/>
      <c r="G43" s="8"/>
      <c r="H43" s="26"/>
      <c r="I43" s="27"/>
      <c r="J43" s="8"/>
      <c r="K43" s="8"/>
      <c r="L43" s="8"/>
      <c r="M43" s="115">
        <f t="shared" si="0"/>
        <v>0</v>
      </c>
      <c r="N43" s="133" t="str">
        <f>IF(AND(E43=2,G43=1,I43=1,J43=1,M43=6.12),"Correct","Wrong")</f>
        <v>Wrong</v>
      </c>
    </row>
    <row r="44" spans="1:14" x14ac:dyDescent="0.25">
      <c r="A44" s="132">
        <v>21</v>
      </c>
      <c r="B44" s="6">
        <v>15.53</v>
      </c>
      <c r="C44" s="7">
        <v>20</v>
      </c>
      <c r="D44" s="56"/>
      <c r="E44" s="57"/>
      <c r="F44" s="8"/>
      <c r="G44" s="8"/>
      <c r="H44" s="26"/>
      <c r="I44" s="27"/>
      <c r="J44" s="8"/>
      <c r="K44" s="8"/>
      <c r="L44" s="8"/>
      <c r="M44" s="115">
        <f t="shared" si="0"/>
        <v>0</v>
      </c>
      <c r="N44" s="133" t="str">
        <f>IF(AND(E44=2,G44=2,H44=1,I44=4,M44=4.47),"Correct","Wrong")</f>
        <v>Wrong</v>
      </c>
    </row>
    <row r="45" spans="1:14" x14ac:dyDescent="0.25">
      <c r="A45" s="132">
        <v>22</v>
      </c>
      <c r="B45" s="6">
        <v>38.28</v>
      </c>
      <c r="C45" s="7">
        <v>40</v>
      </c>
      <c r="D45" s="56"/>
      <c r="E45" s="57"/>
      <c r="F45" s="8"/>
      <c r="G45" s="8"/>
      <c r="H45" s="26"/>
      <c r="I45" s="27"/>
      <c r="J45" s="8"/>
      <c r="K45" s="8"/>
      <c r="L45" s="8"/>
      <c r="M45" s="115">
        <f t="shared" si="0"/>
        <v>0</v>
      </c>
      <c r="N45" s="133" t="str">
        <f>IF(AND(E45=2,G45=2,H45=2,I45=1,M45=1.72),"Correct","Wrong")</f>
        <v>Wrong</v>
      </c>
    </row>
  </sheetData>
  <sheetProtection sheet="1" objects="1" scenarios="1"/>
  <mergeCells count="6">
    <mergeCell ref="M21:M22"/>
    <mergeCell ref="N21:N22"/>
    <mergeCell ref="D21:D22"/>
    <mergeCell ref="C21:C22"/>
    <mergeCell ref="B21:B22"/>
    <mergeCell ref="E21:L21"/>
  </mergeCells>
  <conditionalFormatting sqref="N23:N45">
    <cfRule type="cellIs" dxfId="17" priority="1" operator="equal">
      <formula>"Correct"</formula>
    </cfRule>
    <cfRule type="cellIs" dxfId="16" priority="2" operator="equal">
      <formula>"Wrong"</formula>
    </cfRule>
  </conditionalFormatting>
  <pageMargins left="0.7" right="0.7" top="0.75" bottom="0.75" header="0.3" footer="0.3"/>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workbookViewId="0">
      <selection activeCell="I29" sqref="I29"/>
    </sheetView>
  </sheetViews>
  <sheetFormatPr defaultRowHeight="15" x14ac:dyDescent="0.25"/>
  <cols>
    <col min="1" max="1" width="9.5703125" customWidth="1"/>
    <col min="2" max="4" width="10.7109375" customWidth="1"/>
    <col min="16" max="16" width="9.140625" style="5"/>
  </cols>
  <sheetData>
    <row r="1" spans="1:8" x14ac:dyDescent="0.25">
      <c r="A1" s="41" t="s">
        <v>0</v>
      </c>
      <c r="B1" s="43">
        <f>(COUNTIF(P23:P34,"Correct"))*2.5</f>
        <v>0</v>
      </c>
      <c r="H1" s="2"/>
    </row>
    <row r="19" spans="1:16" x14ac:dyDescent="0.25">
      <c r="B19" s="39" t="s">
        <v>13</v>
      </c>
      <c r="C19" s="39" t="s">
        <v>11</v>
      </c>
      <c r="D19" s="39" t="s">
        <v>12</v>
      </c>
      <c r="E19" s="39" t="s">
        <v>14</v>
      </c>
      <c r="F19" s="39" t="s">
        <v>15</v>
      </c>
    </row>
    <row r="20" spans="1:16" ht="18.75" x14ac:dyDescent="0.3">
      <c r="A20" s="119"/>
      <c r="B20" s="120" t="s">
        <v>3</v>
      </c>
      <c r="C20" s="120" t="s">
        <v>7</v>
      </c>
      <c r="D20" s="120" t="s">
        <v>8</v>
      </c>
      <c r="E20" s="120" t="s">
        <v>2</v>
      </c>
      <c r="F20" s="121" t="s">
        <v>1</v>
      </c>
      <c r="G20" s="122" t="s">
        <v>4</v>
      </c>
      <c r="H20" s="123"/>
      <c r="I20" s="123"/>
      <c r="J20" s="123"/>
      <c r="K20" s="123"/>
      <c r="L20" s="123"/>
      <c r="M20" s="123"/>
      <c r="N20" s="124"/>
      <c r="O20" s="125" t="s">
        <v>9</v>
      </c>
      <c r="P20" s="126" t="s">
        <v>10</v>
      </c>
    </row>
    <row r="21" spans="1:16" ht="15.75" thickBot="1" x14ac:dyDescent="0.3">
      <c r="A21" s="127"/>
      <c r="B21" s="107"/>
      <c r="C21" s="107"/>
      <c r="D21" s="107"/>
      <c r="E21" s="107"/>
      <c r="F21" s="116"/>
      <c r="G21" s="51">
        <v>0.01</v>
      </c>
      <c r="H21" s="14">
        <v>0.05</v>
      </c>
      <c r="I21" s="14">
        <v>0.1</v>
      </c>
      <c r="J21" s="15">
        <v>0.25</v>
      </c>
      <c r="K21" s="23">
        <v>1</v>
      </c>
      <c r="L21" s="14">
        <v>5</v>
      </c>
      <c r="M21" s="14">
        <v>10</v>
      </c>
      <c r="N21" s="33">
        <v>20</v>
      </c>
      <c r="O21" s="109"/>
      <c r="P21" s="128"/>
    </row>
    <row r="22" spans="1:16" ht="16.5" thickTop="1" thickBot="1" x14ac:dyDescent="0.3">
      <c r="A22" s="129" t="s">
        <v>5</v>
      </c>
      <c r="B22" s="21">
        <v>12.75</v>
      </c>
      <c r="C22" s="21">
        <f>B22*0.0685</f>
        <v>0.87337500000000001</v>
      </c>
      <c r="D22" s="22">
        <f>B22+C22</f>
        <v>13.623374999999999</v>
      </c>
      <c r="E22" s="22">
        <v>15</v>
      </c>
      <c r="F22" s="117">
        <f>E22-D22</f>
        <v>1.3766250000000007</v>
      </c>
      <c r="G22" s="52">
        <v>3</v>
      </c>
      <c r="H22" s="30"/>
      <c r="I22" s="30">
        <v>1</v>
      </c>
      <c r="J22" s="31">
        <v>1</v>
      </c>
      <c r="K22" s="32">
        <v>1</v>
      </c>
      <c r="L22" s="30"/>
      <c r="M22" s="30"/>
      <c r="N22" s="34"/>
      <c r="O22" s="40">
        <f>(G22*$G$21)+(H22*$H$21)+(I22*$I$21)+(J22*$J$21)+(K22*$K$21)+(L22*$L$21)+(M22*$M$21)+(N22*$N$21)</f>
        <v>1.38</v>
      </c>
      <c r="P22" s="30" t="str">
        <f>IF(AND(G22=3,I22=1,J22=1,K22=1,O22=1.38),"Correct","Wrong")</f>
        <v>Correct</v>
      </c>
    </row>
    <row r="23" spans="1:16" ht="15.75" thickTop="1" x14ac:dyDescent="0.25">
      <c r="A23" s="130">
        <v>1</v>
      </c>
      <c r="B23" s="16">
        <v>14.85</v>
      </c>
      <c r="C23" s="17"/>
      <c r="D23" s="44"/>
      <c r="E23" s="18">
        <v>20</v>
      </c>
      <c r="F23" s="118"/>
      <c r="G23" s="55"/>
      <c r="H23" s="19"/>
      <c r="I23" s="19"/>
      <c r="J23" s="24"/>
      <c r="K23" s="25"/>
      <c r="L23" s="19"/>
      <c r="M23" s="19"/>
      <c r="N23" s="35"/>
      <c r="O23" s="38">
        <f t="shared" ref="O23:O34" si="0">(G23*$G$21)+(H23*$H$21)+(I23*$I$21)+(J23*$J$21)+(K23*$K$21)+(L23*$L$21)+(M23*$M$21)+(N23*$N$21)</f>
        <v>0</v>
      </c>
      <c r="P23" s="131" t="str">
        <f>IF(AND(G23=3,I23=1,K23=4,O23=4.13),"Correct","Wrong")</f>
        <v>Wrong</v>
      </c>
    </row>
    <row r="24" spans="1:16" x14ac:dyDescent="0.25">
      <c r="A24" s="132">
        <v>2</v>
      </c>
      <c r="B24" s="6">
        <v>25.89</v>
      </c>
      <c r="C24" s="17"/>
      <c r="D24" s="44"/>
      <c r="E24" s="7">
        <v>30</v>
      </c>
      <c r="F24" s="118"/>
      <c r="G24" s="57"/>
      <c r="H24" s="8"/>
      <c r="I24" s="8"/>
      <c r="J24" s="26"/>
      <c r="K24" s="27"/>
      <c r="L24" s="8"/>
      <c r="M24" s="8"/>
      <c r="N24" s="36"/>
      <c r="O24" s="37">
        <f t="shared" si="0"/>
        <v>0</v>
      </c>
      <c r="P24" s="133" t="str">
        <f>IF(AND(G24=4,H24=1,J24=1,K24=2,O24=2.34),"Correct","Wrong")</f>
        <v>Wrong</v>
      </c>
    </row>
    <row r="25" spans="1:16" x14ac:dyDescent="0.25">
      <c r="A25" s="132">
        <v>3</v>
      </c>
      <c r="B25" s="6">
        <v>80.75</v>
      </c>
      <c r="C25" s="17"/>
      <c r="D25" s="44"/>
      <c r="E25" s="7">
        <v>100</v>
      </c>
      <c r="F25" s="118"/>
      <c r="G25" s="57"/>
      <c r="H25" s="8"/>
      <c r="I25" s="8"/>
      <c r="J25" s="26"/>
      <c r="K25" s="27"/>
      <c r="L25" s="8"/>
      <c r="M25" s="8"/>
      <c r="N25" s="36"/>
      <c r="O25" s="37">
        <f t="shared" si="0"/>
        <v>0</v>
      </c>
      <c r="P25" s="133" t="str">
        <f>IF(AND(G25=2,I25=2,J25=2,K25=3,O25=13.72),"Correct","Wrong")</f>
        <v>Wrong</v>
      </c>
    </row>
    <row r="26" spans="1:16" x14ac:dyDescent="0.25">
      <c r="A26" s="132">
        <v>4</v>
      </c>
      <c r="B26" s="6">
        <v>22.21</v>
      </c>
      <c r="C26" s="17"/>
      <c r="D26" s="44"/>
      <c r="E26" s="7">
        <v>40</v>
      </c>
      <c r="F26" s="118"/>
      <c r="G26" s="57"/>
      <c r="H26" s="8"/>
      <c r="I26" s="8"/>
      <c r="J26" s="26"/>
      <c r="K26" s="27"/>
      <c r="L26" s="8"/>
      <c r="M26" s="8"/>
      <c r="N26" s="36"/>
      <c r="O26" s="37">
        <f t="shared" si="0"/>
        <v>0</v>
      </c>
      <c r="P26" s="133" t="str">
        <f>IF(AND(G26=2,J26=1,K26=1,L26=1,M26=1,O26=16.27),"Correct","Wrong")</f>
        <v>Wrong</v>
      </c>
    </row>
    <row r="27" spans="1:16" x14ac:dyDescent="0.25">
      <c r="A27" s="132">
        <v>5</v>
      </c>
      <c r="B27" s="6">
        <v>41</v>
      </c>
      <c r="C27" s="17"/>
      <c r="D27" s="44"/>
      <c r="E27" s="7">
        <v>50</v>
      </c>
      <c r="F27" s="118"/>
      <c r="G27" s="57"/>
      <c r="H27" s="8"/>
      <c r="I27" s="8"/>
      <c r="J27" s="26"/>
      <c r="K27" s="27"/>
      <c r="L27" s="8"/>
      <c r="M27" s="8"/>
      <c r="N27" s="36"/>
      <c r="O27" s="37">
        <f t="shared" si="0"/>
        <v>0</v>
      </c>
      <c r="P27" s="133" t="str">
        <f>IF(AND(G27=4,H27=1,I27=1,K27=1,L27=1,O27=6.19),"Correct","Wrong")</f>
        <v>Wrong</v>
      </c>
    </row>
    <row r="28" spans="1:16" x14ac:dyDescent="0.25">
      <c r="A28" s="132">
        <v>6</v>
      </c>
      <c r="B28" s="6">
        <v>68.790000000000006</v>
      </c>
      <c r="C28" s="17"/>
      <c r="D28" s="44"/>
      <c r="E28" s="7">
        <v>100</v>
      </c>
      <c r="F28" s="118"/>
      <c r="G28" s="57"/>
      <c r="H28" s="8"/>
      <c r="I28" s="8"/>
      <c r="J28" s="26"/>
      <c r="K28" s="27"/>
      <c r="L28" s="8"/>
      <c r="M28" s="8"/>
      <c r="N28" s="36"/>
      <c r="O28" s="37">
        <f t="shared" si="0"/>
        <v>0</v>
      </c>
      <c r="P28" s="133" t="str">
        <f>IF(AND(J28=2,K28=1,L28=1,N28=1,O28=26.5),"Correct","Wrong")</f>
        <v>Wrong</v>
      </c>
    </row>
    <row r="29" spans="1:16" x14ac:dyDescent="0.25">
      <c r="A29" s="132">
        <v>7</v>
      </c>
      <c r="B29" s="6">
        <v>45.45</v>
      </c>
      <c r="C29" s="17"/>
      <c r="D29" s="44"/>
      <c r="E29" s="7">
        <v>50</v>
      </c>
      <c r="F29" s="118"/>
      <c r="G29" s="57"/>
      <c r="H29" s="8"/>
      <c r="I29" s="8"/>
      <c r="J29" s="26"/>
      <c r="K29" s="27"/>
      <c r="L29" s="8"/>
      <c r="M29" s="8"/>
      <c r="N29" s="36"/>
      <c r="O29" s="37">
        <f t="shared" si="0"/>
        <v>0</v>
      </c>
      <c r="P29" s="133" t="str">
        <f>IF(AND(G29=4,H29=1,I29=1,J29=1,K29=1,O29=1.44),"Correct","Wrong")</f>
        <v>Wrong</v>
      </c>
    </row>
    <row r="30" spans="1:16" x14ac:dyDescent="0.25">
      <c r="A30" s="132">
        <v>8</v>
      </c>
      <c r="B30" s="6">
        <v>125.5</v>
      </c>
      <c r="C30" s="17"/>
      <c r="D30" s="44"/>
      <c r="E30" s="7">
        <v>140</v>
      </c>
      <c r="F30" s="118"/>
      <c r="G30" s="57"/>
      <c r="H30" s="8"/>
      <c r="I30" s="8"/>
      <c r="J30" s="26"/>
      <c r="K30" s="27"/>
      <c r="L30" s="8"/>
      <c r="M30" s="8"/>
      <c r="N30" s="36"/>
      <c r="O30" s="37">
        <f t="shared" si="0"/>
        <v>0</v>
      </c>
      <c r="P30" s="133" t="str">
        <f>IF(AND(H30=1,I30=1,J30=3,L30=1,O30=5.9),"Correct","Wrong")</f>
        <v>Wrong</v>
      </c>
    </row>
    <row r="31" spans="1:16" x14ac:dyDescent="0.25">
      <c r="A31" s="132">
        <v>9</v>
      </c>
      <c r="B31" s="6">
        <v>65.3</v>
      </c>
      <c r="C31" s="17"/>
      <c r="D31" s="44"/>
      <c r="E31" s="7">
        <v>70</v>
      </c>
      <c r="F31" s="118"/>
      <c r="G31" s="57"/>
      <c r="H31" s="8"/>
      <c r="I31" s="8"/>
      <c r="J31" s="26"/>
      <c r="K31" s="27"/>
      <c r="L31" s="8"/>
      <c r="M31" s="8"/>
      <c r="N31" s="36"/>
      <c r="O31" s="37">
        <f t="shared" si="0"/>
        <v>0</v>
      </c>
      <c r="P31" s="133" t="str">
        <f>IF(AND(G31=3,I31=2,O31=0.23),"Correct","Wrong")</f>
        <v>Wrong</v>
      </c>
    </row>
    <row r="32" spans="1:16" x14ac:dyDescent="0.25">
      <c r="A32" s="132">
        <v>10</v>
      </c>
      <c r="B32" s="6">
        <v>18.649999999999999</v>
      </c>
      <c r="C32" s="17"/>
      <c r="D32" s="44"/>
      <c r="E32" s="7">
        <v>20</v>
      </c>
      <c r="F32" s="118"/>
      <c r="G32" s="57"/>
      <c r="H32" s="8"/>
      <c r="I32" s="8"/>
      <c r="J32" s="26"/>
      <c r="K32" s="27"/>
      <c r="L32" s="8"/>
      <c r="M32" s="8"/>
      <c r="N32" s="36"/>
      <c r="O32" s="37">
        <f t="shared" si="0"/>
        <v>0</v>
      </c>
      <c r="P32" s="133" t="str">
        <f>IF(AND(G32=2,H32=1,O32=0.07),"Correct","Wrong")</f>
        <v>Wrong</v>
      </c>
    </row>
    <row r="33" spans="1:16" x14ac:dyDescent="0.25">
      <c r="A33" s="132">
        <v>11</v>
      </c>
      <c r="B33" s="6">
        <v>68.989999999999995</v>
      </c>
      <c r="C33" s="17"/>
      <c r="D33" s="44"/>
      <c r="E33" s="7">
        <v>100</v>
      </c>
      <c r="F33" s="118"/>
      <c r="G33" s="57"/>
      <c r="H33" s="8"/>
      <c r="I33" s="8"/>
      <c r="J33" s="26"/>
      <c r="K33" s="27"/>
      <c r="L33" s="8"/>
      <c r="M33" s="8"/>
      <c r="N33" s="36"/>
      <c r="O33" s="37">
        <f t="shared" si="0"/>
        <v>0</v>
      </c>
      <c r="P33" s="133" t="str">
        <f>IF(AND(G33=3,J33=1,K33=1,L33=1,N33=1,O33=26.28),"Correct","Wrong")</f>
        <v>Wrong</v>
      </c>
    </row>
    <row r="34" spans="1:16" x14ac:dyDescent="0.25">
      <c r="A34" s="132">
        <v>12</v>
      </c>
      <c r="B34" s="6">
        <v>32.1</v>
      </c>
      <c r="C34" s="17"/>
      <c r="D34" s="44"/>
      <c r="E34" s="7">
        <v>40</v>
      </c>
      <c r="F34" s="118"/>
      <c r="G34" s="57"/>
      <c r="H34" s="8"/>
      <c r="I34" s="8"/>
      <c r="J34" s="26"/>
      <c r="K34" s="27"/>
      <c r="L34" s="8"/>
      <c r="M34" s="8"/>
      <c r="N34" s="36"/>
      <c r="O34" s="37">
        <f t="shared" si="0"/>
        <v>0</v>
      </c>
      <c r="P34" s="133" t="str">
        <f>IF(AND(I34=2,J34=2,L34=1,O34=5.7),"Correct","Wrong")</f>
        <v>Wrong</v>
      </c>
    </row>
    <row r="35" spans="1:16" x14ac:dyDescent="0.25">
      <c r="B35" s="1"/>
      <c r="C35" s="1"/>
      <c r="D35" s="1"/>
      <c r="E35" s="4"/>
      <c r="F35" s="3"/>
      <c r="G35" s="3"/>
      <c r="H35" s="3"/>
      <c r="I35" s="3"/>
      <c r="J35" s="3"/>
      <c r="K35" s="3"/>
      <c r="L35" s="3"/>
    </row>
    <row r="36" spans="1:16" x14ac:dyDescent="0.25">
      <c r="B36" s="1"/>
      <c r="C36" s="1"/>
      <c r="D36" s="1"/>
      <c r="E36" s="4"/>
      <c r="F36" s="3"/>
      <c r="G36" s="3"/>
      <c r="H36" s="3"/>
      <c r="I36" s="3"/>
      <c r="J36" s="3"/>
      <c r="K36" s="3"/>
      <c r="L36" s="3"/>
    </row>
    <row r="37" spans="1:16" x14ac:dyDescent="0.25">
      <c r="B37" s="1"/>
      <c r="C37" s="1"/>
      <c r="D37" s="1"/>
      <c r="E37" s="4"/>
      <c r="F37" s="3"/>
      <c r="G37" s="3"/>
      <c r="H37" s="3"/>
      <c r="I37" s="3"/>
      <c r="J37" s="3"/>
      <c r="K37" s="3"/>
      <c r="L37" s="3"/>
    </row>
    <row r="38" spans="1:16" x14ac:dyDescent="0.25">
      <c r="B38" s="1"/>
      <c r="C38" s="1"/>
      <c r="D38" s="1"/>
      <c r="E38" s="4"/>
      <c r="F38" s="3"/>
      <c r="G38" s="3"/>
      <c r="H38" s="3"/>
      <c r="I38" s="3"/>
      <c r="J38" s="3"/>
      <c r="K38" s="3"/>
      <c r="L38" s="3"/>
    </row>
    <row r="39" spans="1:16" x14ac:dyDescent="0.25">
      <c r="B39" s="1"/>
      <c r="C39" s="1"/>
      <c r="D39" s="1"/>
      <c r="E39" s="4"/>
      <c r="F39" s="3"/>
      <c r="G39" s="3"/>
      <c r="H39" s="3"/>
      <c r="I39" s="3"/>
      <c r="J39" s="3"/>
      <c r="K39" s="3"/>
      <c r="L39" s="3"/>
    </row>
    <row r="40" spans="1:16" x14ac:dyDescent="0.25">
      <c r="B40" s="1"/>
      <c r="C40" s="1"/>
      <c r="D40" s="1"/>
      <c r="E40" s="4"/>
      <c r="F40" s="3"/>
      <c r="G40" s="3"/>
      <c r="H40" s="3"/>
      <c r="I40" s="3"/>
      <c r="J40" s="3"/>
      <c r="K40" s="3"/>
      <c r="L40" s="3"/>
    </row>
    <row r="41" spans="1:16" x14ac:dyDescent="0.25">
      <c r="B41" s="1"/>
      <c r="C41" s="1"/>
      <c r="D41" s="1"/>
      <c r="E41" s="4"/>
    </row>
    <row r="42" spans="1:16" x14ac:dyDescent="0.25">
      <c r="B42" s="1"/>
      <c r="C42" s="1"/>
      <c r="D42" s="1"/>
      <c r="E42" s="4"/>
    </row>
    <row r="43" spans="1:16" x14ac:dyDescent="0.25">
      <c r="B43" s="1"/>
      <c r="C43" s="1"/>
      <c r="D43" s="1"/>
      <c r="E43" s="4"/>
    </row>
    <row r="44" spans="1:16" x14ac:dyDescent="0.25">
      <c r="B44" s="1"/>
      <c r="C44" s="1"/>
      <c r="D44" s="1"/>
      <c r="E44" s="4"/>
    </row>
  </sheetData>
  <sheetProtection sheet="1" objects="1" scenarios="1"/>
  <mergeCells count="8">
    <mergeCell ref="O20:O21"/>
    <mergeCell ref="P20:P21"/>
    <mergeCell ref="G20:N20"/>
    <mergeCell ref="B20:B21"/>
    <mergeCell ref="E20:E21"/>
    <mergeCell ref="F20:F21"/>
    <mergeCell ref="D20:D21"/>
    <mergeCell ref="C20:C21"/>
  </mergeCells>
  <conditionalFormatting sqref="P22:P34">
    <cfRule type="cellIs" dxfId="15" priority="1" operator="equal">
      <formula>"Correct"</formula>
    </cfRule>
    <cfRule type="cellIs" dxfId="14" priority="2" operator="equal">
      <formula>"Wrong"</formula>
    </cfRule>
  </conditionalFormatting>
  <pageMargins left="0.7" right="0.7" top="0.75" bottom="0.75" header="0.3" footer="0.3"/>
  <pageSetup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election activeCell="K6" sqref="K6"/>
    </sheetView>
  </sheetViews>
  <sheetFormatPr defaultRowHeight="15" x14ac:dyDescent="0.25"/>
  <sheetData>
    <row r="1" spans="1:2" x14ac:dyDescent="0.25">
      <c r="A1" s="41" t="s">
        <v>43</v>
      </c>
      <c r="B1" s="43">
        <f>(COUNTIF(M17:M23,"Correct"))+(COUNTIF(M29,"Correct")*3)+(COUNTIF(J39,"Correct")*7)+(COUNTIF(J49,"Correct")*6)</f>
        <v>0</v>
      </c>
    </row>
    <row r="17" spans="1:13" ht="35.25" customHeight="1" x14ac:dyDescent="0.25">
      <c r="A17" s="88">
        <v>1</v>
      </c>
      <c r="B17" s="110" t="s">
        <v>27</v>
      </c>
      <c r="C17" s="110"/>
      <c r="D17" s="110"/>
      <c r="E17" s="110"/>
      <c r="F17" s="110"/>
      <c r="G17" s="110"/>
      <c r="H17" s="110"/>
      <c r="I17" s="110"/>
      <c r="J17" s="110"/>
      <c r="K17" s="110"/>
      <c r="L17" s="97"/>
      <c r="M17" s="100" t="str">
        <f>IF(L17=17.42,"Correct","Wrong")</f>
        <v>Wrong</v>
      </c>
    </row>
    <row r="18" spans="1:13" x14ac:dyDescent="0.25">
      <c r="A18" s="86"/>
    </row>
    <row r="19" spans="1:13" ht="33" customHeight="1" x14ac:dyDescent="0.25">
      <c r="A19" s="89">
        <v>2</v>
      </c>
      <c r="B19" s="111" t="s">
        <v>28</v>
      </c>
      <c r="C19" s="111"/>
      <c r="D19" s="111"/>
      <c r="E19" s="111"/>
      <c r="F19" s="111"/>
      <c r="G19" s="111"/>
      <c r="H19" s="111"/>
      <c r="I19" s="111"/>
      <c r="J19" s="111"/>
      <c r="K19" s="111"/>
      <c r="L19" s="97"/>
      <c r="M19" s="100" t="str">
        <f>IF(L19=2.18,"Correct","Wrong")</f>
        <v>Wrong</v>
      </c>
    </row>
    <row r="20" spans="1:13" x14ac:dyDescent="0.25">
      <c r="A20" s="86"/>
    </row>
    <row r="21" spans="1:13" ht="32.25" customHeight="1" x14ac:dyDescent="0.25">
      <c r="A21" s="88">
        <v>3</v>
      </c>
      <c r="B21" s="110" t="s">
        <v>29</v>
      </c>
      <c r="C21" s="110"/>
      <c r="D21" s="110"/>
      <c r="E21" s="110"/>
      <c r="F21" s="110"/>
      <c r="G21" s="110"/>
      <c r="H21" s="110"/>
      <c r="I21" s="110"/>
      <c r="J21" s="110"/>
      <c r="K21" s="110"/>
      <c r="L21" s="97"/>
      <c r="M21" s="100" t="str">
        <f>IF(L21=41.42,"Correct","Wrong")</f>
        <v>Wrong</v>
      </c>
    </row>
    <row r="22" spans="1:13" x14ac:dyDescent="0.25">
      <c r="A22" s="86"/>
    </row>
    <row r="23" spans="1:13" ht="36" customHeight="1" x14ac:dyDescent="0.25">
      <c r="A23" s="89">
        <v>4</v>
      </c>
      <c r="B23" s="111" t="s">
        <v>30</v>
      </c>
      <c r="C23" s="111"/>
      <c r="D23" s="111"/>
      <c r="E23" s="111"/>
      <c r="F23" s="111"/>
      <c r="G23" s="111"/>
      <c r="H23" s="111"/>
      <c r="I23" s="111"/>
      <c r="J23" s="111"/>
      <c r="K23" s="111"/>
      <c r="L23" s="97"/>
      <c r="M23" s="100" t="str">
        <f>IF(L23=1.08,"Correct","Wrong")</f>
        <v>Wrong</v>
      </c>
    </row>
    <row r="24" spans="1:13" ht="16.5" customHeight="1" thickBot="1" x14ac:dyDescent="0.3">
      <c r="A24" s="86"/>
      <c r="B24" s="84"/>
      <c r="C24" s="84"/>
      <c r="D24" s="84"/>
      <c r="E24" s="84"/>
      <c r="F24" s="84"/>
      <c r="G24" s="84"/>
      <c r="H24" s="84"/>
      <c r="I24" s="84"/>
      <c r="J24" s="84"/>
      <c r="K24" s="84"/>
      <c r="L24" s="84"/>
    </row>
    <row r="25" spans="1:13" ht="36" customHeight="1" thickBot="1" x14ac:dyDescent="0.3">
      <c r="A25" s="86"/>
      <c r="B25" s="112" t="s">
        <v>26</v>
      </c>
      <c r="C25" s="113"/>
      <c r="D25" s="113"/>
      <c r="E25" s="113"/>
      <c r="F25" s="113"/>
      <c r="G25" s="113"/>
      <c r="H25" s="113"/>
      <c r="I25" s="113"/>
      <c r="J25" s="113"/>
      <c r="K25" s="114"/>
      <c r="L25" s="85"/>
    </row>
    <row r="26" spans="1:13" x14ac:dyDescent="0.25">
      <c r="A26" s="86"/>
    </row>
    <row r="27" spans="1:13" ht="17.25" customHeight="1" x14ac:dyDescent="0.25">
      <c r="A27" s="88">
        <v>5</v>
      </c>
      <c r="B27" s="90" t="s">
        <v>32</v>
      </c>
      <c r="C27" s="90"/>
      <c r="D27" s="90"/>
      <c r="E27" s="90"/>
      <c r="F27" s="90"/>
      <c r="G27" s="90"/>
      <c r="H27" s="90"/>
      <c r="I27" s="90"/>
      <c r="J27" s="91"/>
      <c r="K27" s="91"/>
      <c r="L27" s="97"/>
      <c r="M27" s="87"/>
    </row>
    <row r="28" spans="1:13" x14ac:dyDescent="0.25">
      <c r="A28" s="88"/>
      <c r="B28" s="91" t="s">
        <v>33</v>
      </c>
      <c r="C28" s="91"/>
      <c r="D28" s="91"/>
      <c r="E28" s="91"/>
      <c r="F28" s="91"/>
      <c r="G28" s="91"/>
      <c r="H28" s="91"/>
      <c r="I28" s="91"/>
      <c r="J28" s="91"/>
      <c r="K28" s="91"/>
      <c r="L28" s="97"/>
      <c r="M28" s="87"/>
    </row>
    <row r="29" spans="1:13" x14ac:dyDescent="0.25">
      <c r="A29" s="88"/>
      <c r="B29" s="91" t="s">
        <v>31</v>
      </c>
      <c r="C29" s="91"/>
      <c r="D29" s="91"/>
      <c r="E29" s="91"/>
      <c r="F29" s="91"/>
      <c r="G29" s="91"/>
      <c r="H29" s="91"/>
      <c r="I29" s="91"/>
      <c r="J29" s="91"/>
      <c r="K29" s="91"/>
      <c r="L29" s="97"/>
      <c r="M29" s="100" t="str">
        <f>IF(L29=14.79,"Correct","Wrong")</f>
        <v>Wrong</v>
      </c>
    </row>
    <row r="30" spans="1:13" x14ac:dyDescent="0.25">
      <c r="A30" s="86"/>
    </row>
    <row r="31" spans="1:13" ht="44.25" customHeight="1" x14ac:dyDescent="0.25">
      <c r="A31" s="89">
        <v>6</v>
      </c>
      <c r="B31" s="111" t="s">
        <v>42</v>
      </c>
      <c r="C31" s="111"/>
      <c r="D31" s="111"/>
      <c r="E31" s="111"/>
      <c r="F31" s="111"/>
      <c r="G31" s="111"/>
      <c r="H31" s="111"/>
      <c r="I31" s="111"/>
      <c r="J31" s="111"/>
    </row>
    <row r="32" spans="1:13" x14ac:dyDescent="0.25">
      <c r="A32" s="89"/>
      <c r="B32" s="92"/>
      <c r="C32" s="92"/>
      <c r="D32" s="92"/>
      <c r="E32" s="92"/>
      <c r="F32" s="92"/>
      <c r="G32" s="92"/>
      <c r="H32" s="93" t="s">
        <v>48</v>
      </c>
      <c r="I32" s="98"/>
      <c r="J32" s="94"/>
    </row>
    <row r="33" spans="1:13" x14ac:dyDescent="0.25">
      <c r="A33" s="89"/>
      <c r="B33" s="92"/>
      <c r="C33" s="92"/>
      <c r="D33" s="92"/>
      <c r="E33" s="92"/>
      <c r="F33" s="92"/>
      <c r="G33" s="92"/>
      <c r="H33" s="93" t="s">
        <v>35</v>
      </c>
      <c r="I33" s="98"/>
      <c r="J33" s="94"/>
    </row>
    <row r="34" spans="1:13" x14ac:dyDescent="0.25">
      <c r="A34" s="89"/>
      <c r="B34" s="92"/>
      <c r="C34" s="92"/>
      <c r="D34" s="92"/>
      <c r="E34" s="92"/>
      <c r="F34" s="92"/>
      <c r="G34" s="92"/>
      <c r="H34" s="93" t="s">
        <v>36</v>
      </c>
      <c r="I34" s="98"/>
      <c r="J34" s="94"/>
    </row>
    <row r="35" spans="1:13" x14ac:dyDescent="0.25">
      <c r="A35" s="89"/>
      <c r="B35" s="92"/>
      <c r="C35" s="92"/>
      <c r="D35" s="92"/>
      <c r="E35" s="92"/>
      <c r="F35" s="92"/>
      <c r="G35" s="92"/>
      <c r="H35" s="93" t="s">
        <v>34</v>
      </c>
      <c r="I35" s="98"/>
      <c r="J35" s="94"/>
    </row>
    <row r="36" spans="1:13" x14ac:dyDescent="0.25">
      <c r="A36" s="89"/>
      <c r="B36" s="92" t="s">
        <v>45</v>
      </c>
      <c r="C36" s="92"/>
      <c r="D36" s="92"/>
      <c r="E36" s="92"/>
      <c r="F36" s="92"/>
      <c r="G36" s="92"/>
      <c r="H36" s="93" t="s">
        <v>46</v>
      </c>
      <c r="I36" s="98"/>
      <c r="J36" s="92"/>
    </row>
    <row r="37" spans="1:13" x14ac:dyDescent="0.25">
      <c r="A37" s="89"/>
      <c r="B37" s="92" t="s">
        <v>44</v>
      </c>
      <c r="C37" s="92"/>
      <c r="D37" s="92"/>
      <c r="E37" s="92"/>
      <c r="F37" s="92"/>
      <c r="G37" s="92"/>
      <c r="H37" s="93" t="s">
        <v>47</v>
      </c>
      <c r="I37" s="98"/>
      <c r="J37" s="94"/>
      <c r="M37" s="136"/>
    </row>
    <row r="38" spans="1:13" x14ac:dyDescent="0.25">
      <c r="A38" s="89"/>
      <c r="B38" s="92"/>
      <c r="C38" s="92"/>
      <c r="D38" s="92"/>
      <c r="E38" s="92"/>
      <c r="F38" s="92"/>
      <c r="G38" s="92"/>
      <c r="H38" s="92"/>
      <c r="I38" s="92"/>
      <c r="J38" s="92"/>
    </row>
    <row r="39" spans="1:13" x14ac:dyDescent="0.25">
      <c r="A39" s="89"/>
      <c r="B39" s="92" t="s">
        <v>37</v>
      </c>
      <c r="C39" s="92"/>
      <c r="D39" s="92"/>
      <c r="E39" s="92"/>
      <c r="F39" s="92"/>
      <c r="G39" s="92"/>
      <c r="H39" s="92"/>
      <c r="I39" s="98"/>
      <c r="J39" s="100" t="str">
        <f>IF(I39=5.27,"Correct","Wrong")</f>
        <v>Wrong</v>
      </c>
    </row>
    <row r="40" spans="1:13" x14ac:dyDescent="0.25">
      <c r="A40" s="86"/>
    </row>
    <row r="41" spans="1:13" x14ac:dyDescent="0.25">
      <c r="A41" s="86"/>
    </row>
    <row r="42" spans="1:13" ht="41.25" customHeight="1" x14ac:dyDescent="0.25">
      <c r="A42" s="88">
        <v>7</v>
      </c>
      <c r="B42" s="110" t="s">
        <v>38</v>
      </c>
      <c r="C42" s="110"/>
      <c r="D42" s="110"/>
      <c r="E42" s="110"/>
      <c r="F42" s="110"/>
      <c r="G42" s="110"/>
      <c r="H42" s="110"/>
      <c r="I42" s="110"/>
      <c r="J42" s="110"/>
    </row>
    <row r="43" spans="1:13" x14ac:dyDescent="0.25">
      <c r="A43" s="88"/>
      <c r="B43" s="91"/>
      <c r="C43" s="91"/>
      <c r="D43" s="91"/>
      <c r="E43" s="91"/>
      <c r="F43" s="91"/>
      <c r="G43" s="91"/>
      <c r="H43" s="95" t="s">
        <v>39</v>
      </c>
      <c r="I43" s="99"/>
      <c r="J43" s="96"/>
    </row>
    <row r="44" spans="1:13" x14ac:dyDescent="0.25">
      <c r="A44" s="88"/>
      <c r="B44" s="91"/>
      <c r="C44" s="91"/>
      <c r="D44" s="91"/>
      <c r="E44" s="91"/>
      <c r="F44" s="91"/>
      <c r="G44" s="91"/>
      <c r="H44" s="95" t="s">
        <v>40</v>
      </c>
      <c r="I44" s="99"/>
      <c r="J44" s="96"/>
    </row>
    <row r="45" spans="1:13" x14ac:dyDescent="0.25">
      <c r="A45" s="88"/>
      <c r="B45" s="91"/>
      <c r="C45" s="91"/>
      <c r="D45" s="91"/>
      <c r="E45" s="91"/>
      <c r="F45" s="91"/>
      <c r="G45" s="91"/>
      <c r="H45" s="95" t="s">
        <v>34</v>
      </c>
      <c r="I45" s="99"/>
      <c r="J45" s="96"/>
    </row>
    <row r="46" spans="1:13" x14ac:dyDescent="0.25">
      <c r="A46" s="88"/>
      <c r="B46" s="91" t="s">
        <v>49</v>
      </c>
      <c r="C46" s="91"/>
      <c r="D46" s="91"/>
      <c r="E46" s="91"/>
      <c r="F46" s="91"/>
      <c r="G46" s="91"/>
      <c r="H46" s="95" t="s">
        <v>46</v>
      </c>
      <c r="I46" s="99"/>
      <c r="J46" s="91"/>
    </row>
    <row r="47" spans="1:13" x14ac:dyDescent="0.25">
      <c r="A47" s="88"/>
      <c r="B47" s="91" t="s">
        <v>50</v>
      </c>
      <c r="C47" s="91"/>
      <c r="D47" s="91"/>
      <c r="E47" s="91"/>
      <c r="F47" s="91"/>
      <c r="G47" s="91"/>
      <c r="H47" s="95" t="s">
        <v>47</v>
      </c>
      <c r="I47" s="99"/>
      <c r="J47" s="96"/>
    </row>
    <row r="48" spans="1:13" x14ac:dyDescent="0.25">
      <c r="A48" s="88"/>
      <c r="B48" s="91"/>
      <c r="C48" s="91"/>
      <c r="D48" s="91"/>
      <c r="E48" s="91"/>
      <c r="F48" s="91"/>
      <c r="G48" s="91"/>
      <c r="H48" s="95"/>
      <c r="I48" s="91"/>
      <c r="J48" s="91"/>
    </row>
    <row r="49" spans="1:10" x14ac:dyDescent="0.25">
      <c r="A49" s="88"/>
      <c r="B49" s="91" t="s">
        <v>41</v>
      </c>
      <c r="C49" s="91"/>
      <c r="D49" s="91"/>
      <c r="E49" s="91"/>
      <c r="F49" s="91"/>
      <c r="G49" s="91"/>
      <c r="H49" s="95"/>
      <c r="I49" s="99"/>
      <c r="J49" s="100" t="str">
        <f>IF(I49=3.71,"Correct","Wrong")</f>
        <v>Wrong</v>
      </c>
    </row>
    <row r="50" spans="1:10" x14ac:dyDescent="0.25">
      <c r="A50" s="86"/>
    </row>
    <row r="51" spans="1:10" x14ac:dyDescent="0.25">
      <c r="A51" s="86"/>
    </row>
    <row r="52" spans="1:10" x14ac:dyDescent="0.25">
      <c r="A52" s="86"/>
    </row>
    <row r="53" spans="1:10" x14ac:dyDescent="0.25">
      <c r="A53" s="86"/>
    </row>
    <row r="54" spans="1:10" x14ac:dyDescent="0.25">
      <c r="A54" s="86"/>
    </row>
    <row r="55" spans="1:10" x14ac:dyDescent="0.25">
      <c r="A55" s="86"/>
    </row>
    <row r="56" spans="1:10" x14ac:dyDescent="0.25">
      <c r="A56" s="86"/>
    </row>
    <row r="57" spans="1:10" x14ac:dyDescent="0.25">
      <c r="A57" s="86"/>
    </row>
    <row r="58" spans="1:10" x14ac:dyDescent="0.25">
      <c r="A58" s="86"/>
    </row>
    <row r="59" spans="1:10" x14ac:dyDescent="0.25">
      <c r="A59" s="86"/>
    </row>
  </sheetData>
  <sheetProtection selectLockedCells="1"/>
  <mergeCells count="7">
    <mergeCell ref="B42:J42"/>
    <mergeCell ref="B17:K17"/>
    <mergeCell ref="B19:K19"/>
    <mergeCell ref="B21:K21"/>
    <mergeCell ref="B23:K23"/>
    <mergeCell ref="B25:K25"/>
    <mergeCell ref="B31:J31"/>
  </mergeCells>
  <conditionalFormatting sqref="M17">
    <cfRule type="cellIs" dxfId="13" priority="13" operator="equal">
      <formula>"Correct"</formula>
    </cfRule>
    <cfRule type="cellIs" dxfId="12" priority="14" operator="equal">
      <formula>"Wrong"</formula>
    </cfRule>
  </conditionalFormatting>
  <conditionalFormatting sqref="M19">
    <cfRule type="cellIs" dxfId="11" priority="11" operator="equal">
      <formula>"Correct"</formula>
    </cfRule>
    <cfRule type="cellIs" dxfId="10" priority="12" operator="equal">
      <formula>"Wrong"</formula>
    </cfRule>
  </conditionalFormatting>
  <conditionalFormatting sqref="M21">
    <cfRule type="cellIs" dxfId="9" priority="9" operator="equal">
      <formula>"Correct"</formula>
    </cfRule>
    <cfRule type="cellIs" dxfId="8" priority="10" operator="equal">
      <formula>"Wrong"</formula>
    </cfRule>
  </conditionalFormatting>
  <conditionalFormatting sqref="M23">
    <cfRule type="cellIs" dxfId="7" priority="7" operator="equal">
      <formula>"Correct"</formula>
    </cfRule>
    <cfRule type="cellIs" dxfId="6" priority="8" operator="equal">
      <formula>"Wrong"</formula>
    </cfRule>
  </conditionalFormatting>
  <conditionalFormatting sqref="M29">
    <cfRule type="cellIs" dxfId="5" priority="5" operator="equal">
      <formula>"Correct"</formula>
    </cfRule>
    <cfRule type="cellIs" dxfId="4" priority="6" operator="equal">
      <formula>"Wrong"</formula>
    </cfRule>
  </conditionalFormatting>
  <conditionalFormatting sqref="J39">
    <cfRule type="cellIs" dxfId="3" priority="3" operator="equal">
      <formula>"Correct"</formula>
    </cfRule>
    <cfRule type="cellIs" dxfId="2" priority="4" operator="equal">
      <formula>"Wrong"</formula>
    </cfRule>
  </conditionalFormatting>
  <conditionalFormatting sqref="J49">
    <cfRule type="cellIs" dxfId="1" priority="1" operator="equal">
      <formula>"Correct"</formula>
    </cfRule>
    <cfRule type="cellIs" dxfId="0" priority="2" operator="equal">
      <formula>"Wrong"</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Print Score Sheet</vt:lpstr>
      <vt:lpstr>Cashiering 1</vt:lpstr>
      <vt:lpstr>Cashiering 2</vt:lpstr>
      <vt:lpstr>Cashiering 3</vt:lpstr>
      <vt:lpstr>Cashiering 4</vt:lpstr>
    </vt:vector>
  </TitlesOfParts>
  <Company>Jordan 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Simpson</dc:creator>
  <cp:lastModifiedBy>Megan Rees</cp:lastModifiedBy>
  <cp:lastPrinted>2015-06-16T12:09:25Z</cp:lastPrinted>
  <dcterms:created xsi:type="dcterms:W3CDTF">2015-06-12T19:49:36Z</dcterms:created>
  <dcterms:modified xsi:type="dcterms:W3CDTF">2015-09-15T17:53:09Z</dcterms:modified>
</cp:coreProperties>
</file>