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an.rees\Documents\aExploringB&amp;M\Standard 3 - Entrepreneurship\"/>
    </mc:Choice>
  </mc:AlternateContent>
  <bookViews>
    <workbookView xWindow="480" yWindow="75" windowWidth="27795" windowHeight="12345"/>
  </bookViews>
  <sheets>
    <sheet name="Score Sheet" sheetId="13" r:id="rId1"/>
    <sheet name="P-1" sheetId="12" r:id="rId2"/>
    <sheet name="P-2" sheetId="2" r:id="rId3"/>
    <sheet name="P-3" sheetId="10" r:id="rId4"/>
    <sheet name="P-4" sheetId="5" r:id="rId5"/>
    <sheet name="P-5" sheetId="6" r:id="rId6"/>
    <sheet name="P-6" sheetId="11" r:id="rId7"/>
    <sheet name="P-7" sheetId="9" r:id="rId8"/>
  </sheets>
  <externalReferences>
    <externalReference r:id="rId9"/>
  </externalReferences>
  <definedNames>
    <definedName name="design">[1]Sheet3!$A$16:$A$17</definedName>
    <definedName name="designcost">[1]Sheet3!$A$16:$B$17</definedName>
    <definedName name="_xlnm.Print_Area" localSheetId="2">'P-2'!$A$1:$G$45</definedName>
    <definedName name="_xlnm.Print_Area" localSheetId="3">'P-3'!$A$1:$M$29</definedName>
    <definedName name="Royal">[1]Sheet3!$E$1:$E$2</definedName>
  </definedNames>
  <calcPr calcId="152511"/>
</workbook>
</file>

<file path=xl/calcChain.xml><?xml version="1.0" encoding="utf-8"?>
<calcChain xmlns="http://schemas.openxmlformats.org/spreadsheetml/2006/main">
  <c r="C7" i="13" l="1"/>
  <c r="C20" i="13"/>
  <c r="C19" i="13"/>
  <c r="C9" i="13"/>
  <c r="F21" i="12"/>
  <c r="F22" i="12"/>
  <c r="F23" i="12"/>
  <c r="F24" i="12"/>
  <c r="F25" i="12"/>
  <c r="F26" i="12"/>
  <c r="F27" i="12"/>
  <c r="F28" i="12"/>
  <c r="F29" i="12"/>
  <c r="F20" i="12"/>
  <c r="C8" i="13"/>
  <c r="N23" i="2"/>
  <c r="N14" i="2"/>
  <c r="N13" i="2"/>
  <c r="N12" i="2"/>
  <c r="N11" i="2"/>
  <c r="Q9" i="2"/>
  <c r="P9" i="2"/>
  <c r="R21" i="12"/>
  <c r="R22" i="12"/>
  <c r="R23" i="12"/>
  <c r="R24" i="12"/>
  <c r="R25" i="12"/>
  <c r="R26" i="12"/>
  <c r="R27" i="12"/>
  <c r="R28" i="12"/>
  <c r="R29" i="12"/>
  <c r="R20" i="12"/>
  <c r="C22" i="13" l="1"/>
  <c r="C18" i="13"/>
  <c r="C17" i="13"/>
  <c r="S5" i="12"/>
  <c r="C12" i="13" s="1"/>
  <c r="S4" i="12"/>
  <c r="C11" i="13" s="1"/>
  <c r="S29" i="12"/>
  <c r="O29" i="12"/>
  <c r="S28" i="12"/>
  <c r="O28" i="12"/>
  <c r="S27" i="12"/>
  <c r="O27" i="12"/>
  <c r="S26" i="12"/>
  <c r="O26" i="12"/>
  <c r="S25" i="12"/>
  <c r="O25" i="12"/>
  <c r="S24" i="12"/>
  <c r="O24" i="12"/>
  <c r="S23" i="12"/>
  <c r="O23" i="12"/>
  <c r="S22" i="12"/>
  <c r="O22" i="12"/>
  <c r="S21" i="12"/>
  <c r="S30" i="12" s="1"/>
  <c r="O21" i="12"/>
  <c r="S20" i="12"/>
  <c r="O20" i="12"/>
  <c r="R30" i="12" s="1"/>
  <c r="O13" i="12"/>
  <c r="Q13" i="12" s="1"/>
  <c r="Q12" i="12"/>
  <c r="O12" i="12"/>
  <c r="O11" i="12"/>
  <c r="Q11" i="12" s="1"/>
  <c r="O10" i="12"/>
  <c r="Q10" i="12" s="1"/>
  <c r="O9" i="12"/>
  <c r="Q9" i="12" s="1"/>
  <c r="Q8" i="12"/>
  <c r="O8" i="12"/>
  <c r="O7" i="12"/>
  <c r="Q7" i="12" s="1"/>
  <c r="O6" i="12"/>
  <c r="Q6" i="12" s="1"/>
  <c r="O5" i="12"/>
  <c r="Q5" i="12" s="1"/>
  <c r="Q4" i="12"/>
  <c r="O4" i="12"/>
  <c r="K23" i="9"/>
  <c r="I22" i="9"/>
  <c r="K22" i="9" s="1"/>
  <c r="J22" i="9"/>
  <c r="I23" i="9"/>
  <c r="J23" i="9"/>
  <c r="I24" i="9"/>
  <c r="K24" i="9" s="1"/>
  <c r="J24" i="9"/>
  <c r="J21" i="9"/>
  <c r="I21" i="9"/>
  <c r="K21" i="9" s="1"/>
  <c r="R31" i="12" l="1"/>
  <c r="S10" i="12" s="1"/>
  <c r="C5" i="13" s="1"/>
  <c r="C4" i="13"/>
  <c r="Q14" i="12"/>
  <c r="K25" i="9"/>
  <c r="D20" i="10" l="1"/>
  <c r="C13" i="13" s="1"/>
  <c r="E34" i="5" l="1"/>
  <c r="E36" i="5"/>
  <c r="E37" i="5"/>
  <c r="M14" i="9"/>
  <c r="P4" i="9"/>
  <c r="D15" i="11"/>
  <c r="D16" i="11"/>
  <c r="D17" i="11"/>
  <c r="D14" i="11"/>
  <c r="B22" i="11"/>
  <c r="B21" i="11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" i="6"/>
  <c r="B35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6" i="6"/>
  <c r="B37" i="6"/>
  <c r="B38" i="6"/>
  <c r="B39" i="6"/>
  <c r="B40" i="6"/>
  <c r="B41" i="6"/>
  <c r="B42" i="6"/>
  <c r="D34" i="5"/>
  <c r="G34" i="5"/>
  <c r="H34" i="5" s="1"/>
  <c r="J34" i="5"/>
  <c r="K34" i="5"/>
  <c r="L34" i="5" s="1"/>
  <c r="R34" i="5"/>
  <c r="D35" i="5"/>
  <c r="E35" i="5" s="1"/>
  <c r="G35" i="5"/>
  <c r="H35" i="5" s="1"/>
  <c r="J35" i="5"/>
  <c r="K35" i="5"/>
  <c r="R35" i="5"/>
  <c r="D36" i="5"/>
  <c r="G36" i="5"/>
  <c r="H36" i="5" s="1"/>
  <c r="J36" i="5"/>
  <c r="K36" i="5"/>
  <c r="L36" i="5" s="1"/>
  <c r="R36" i="5"/>
  <c r="D37" i="5"/>
  <c r="G37" i="5"/>
  <c r="H37" i="5" s="1"/>
  <c r="J37" i="5"/>
  <c r="K37" i="5"/>
  <c r="L37" i="5" s="1"/>
  <c r="R37" i="5"/>
  <c r="D38" i="5"/>
  <c r="E38" i="5" s="1"/>
  <c r="G38" i="5"/>
  <c r="H38" i="5" s="1"/>
  <c r="J38" i="5"/>
  <c r="K38" i="5"/>
  <c r="L38" i="5" s="1"/>
  <c r="R38" i="5"/>
  <c r="D39" i="5"/>
  <c r="E39" i="5" s="1"/>
  <c r="G39" i="5"/>
  <c r="H39" i="5" s="1"/>
  <c r="J39" i="5"/>
  <c r="K39" i="5"/>
  <c r="L39" i="5" s="1"/>
  <c r="R39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40" i="5"/>
  <c r="R41" i="5"/>
  <c r="R42" i="5"/>
  <c r="C11" i="9"/>
  <c r="C34" i="6"/>
  <c r="F34" i="6" s="1"/>
  <c r="I34" i="6" s="1"/>
  <c r="C35" i="6"/>
  <c r="F35" i="6" s="1"/>
  <c r="I35" i="6" s="1"/>
  <c r="C36" i="6"/>
  <c r="F36" i="6" s="1"/>
  <c r="I36" i="6" s="1"/>
  <c r="C37" i="6"/>
  <c r="F37" i="6" s="1"/>
  <c r="I37" i="6" s="1"/>
  <c r="C38" i="6"/>
  <c r="F38" i="6" s="1"/>
  <c r="I38" i="6" s="1"/>
  <c r="C39" i="6"/>
  <c r="F39" i="6" s="1"/>
  <c r="I39" i="6" s="1"/>
  <c r="C40" i="6"/>
  <c r="F40" i="6" s="1"/>
  <c r="I40" i="6" s="1"/>
  <c r="C41" i="6"/>
  <c r="F41" i="6" s="1"/>
  <c r="I41" i="6" s="1"/>
  <c r="C42" i="6"/>
  <c r="F42" i="6" s="1"/>
  <c r="I42" i="6" s="1"/>
  <c r="B5" i="6"/>
  <c r="C5" i="6"/>
  <c r="F5" i="6" s="1"/>
  <c r="I5" i="6" s="1"/>
  <c r="B6" i="6"/>
  <c r="C6" i="6"/>
  <c r="F6" i="6" s="1"/>
  <c r="I6" i="6" s="1"/>
  <c r="B7" i="6"/>
  <c r="C7" i="6"/>
  <c r="F7" i="6" s="1"/>
  <c r="I7" i="6" s="1"/>
  <c r="B8" i="6"/>
  <c r="C8" i="6"/>
  <c r="F8" i="6" s="1"/>
  <c r="I8" i="6" s="1"/>
  <c r="B9" i="6"/>
  <c r="C9" i="6"/>
  <c r="F9" i="6" s="1"/>
  <c r="I9" i="6" s="1"/>
  <c r="B10" i="6"/>
  <c r="C10" i="6"/>
  <c r="F10" i="6" s="1"/>
  <c r="I10" i="6" s="1"/>
  <c r="C11" i="6"/>
  <c r="F11" i="6" s="1"/>
  <c r="I11" i="6" s="1"/>
  <c r="C12" i="6"/>
  <c r="F12" i="6" s="1"/>
  <c r="I12" i="6" s="1"/>
  <c r="C13" i="6"/>
  <c r="F13" i="6" s="1"/>
  <c r="I13" i="6" s="1"/>
  <c r="C14" i="6"/>
  <c r="F14" i="6" s="1"/>
  <c r="I14" i="6" s="1"/>
  <c r="C15" i="6"/>
  <c r="F15" i="6" s="1"/>
  <c r="I15" i="6" s="1"/>
  <c r="C16" i="6"/>
  <c r="F16" i="6" s="1"/>
  <c r="I16" i="6" s="1"/>
  <c r="C17" i="6"/>
  <c r="F17" i="6" s="1"/>
  <c r="I17" i="6" s="1"/>
  <c r="C18" i="6"/>
  <c r="F18" i="6" s="1"/>
  <c r="I18" i="6" s="1"/>
  <c r="C19" i="6"/>
  <c r="F19" i="6" s="1"/>
  <c r="I19" i="6" s="1"/>
  <c r="C20" i="6"/>
  <c r="F20" i="6" s="1"/>
  <c r="I20" i="6" s="1"/>
  <c r="C21" i="6"/>
  <c r="F21" i="6" s="1"/>
  <c r="I21" i="6" s="1"/>
  <c r="C22" i="6"/>
  <c r="F22" i="6" s="1"/>
  <c r="I22" i="6" s="1"/>
  <c r="C23" i="6"/>
  <c r="F23" i="6" s="1"/>
  <c r="I23" i="6" s="1"/>
  <c r="C24" i="6"/>
  <c r="F24" i="6" s="1"/>
  <c r="I24" i="6" s="1"/>
  <c r="C25" i="6"/>
  <c r="C26" i="6"/>
  <c r="F26" i="6" s="1"/>
  <c r="I26" i="6" s="1"/>
  <c r="C27" i="6"/>
  <c r="F27" i="6" s="1"/>
  <c r="I27" i="6" s="1"/>
  <c r="C28" i="6"/>
  <c r="F28" i="6" s="1"/>
  <c r="I28" i="6" s="1"/>
  <c r="C29" i="6"/>
  <c r="F29" i="6" s="1"/>
  <c r="I29" i="6" s="1"/>
  <c r="C30" i="6"/>
  <c r="F30" i="6" s="1"/>
  <c r="I30" i="6" s="1"/>
  <c r="C31" i="6"/>
  <c r="F31" i="6" s="1"/>
  <c r="I31" i="6" s="1"/>
  <c r="C32" i="6"/>
  <c r="F32" i="6" s="1"/>
  <c r="I32" i="6" s="1"/>
  <c r="C33" i="6"/>
  <c r="F33" i="6" s="1"/>
  <c r="I33" i="6" s="1"/>
  <c r="C4" i="6"/>
  <c r="F4" i="6" s="1"/>
  <c r="I4" i="6" s="1"/>
  <c r="B4" i="6"/>
  <c r="D4" i="5"/>
  <c r="E4" i="5" s="1"/>
  <c r="D5" i="5"/>
  <c r="E5" i="5" s="1"/>
  <c r="D6" i="5"/>
  <c r="E6" i="5" s="1"/>
  <c r="D7" i="5"/>
  <c r="E7" i="5" s="1"/>
  <c r="D8" i="5"/>
  <c r="E8" i="5" s="1"/>
  <c r="D9" i="5"/>
  <c r="E9" i="5" s="1"/>
  <c r="D10" i="5"/>
  <c r="E10" i="5" s="1"/>
  <c r="D11" i="5"/>
  <c r="E11" i="5" s="1"/>
  <c r="D12" i="5"/>
  <c r="E12" i="5" s="1"/>
  <c r="D13" i="5"/>
  <c r="E13" i="5" s="1"/>
  <c r="D14" i="5"/>
  <c r="E14" i="5" s="1"/>
  <c r="D15" i="5"/>
  <c r="E15" i="5" s="1"/>
  <c r="D16" i="5"/>
  <c r="E16" i="5" s="1"/>
  <c r="D17" i="5"/>
  <c r="E17" i="5" s="1"/>
  <c r="D18" i="5"/>
  <c r="E18" i="5" s="1"/>
  <c r="D19" i="5"/>
  <c r="E19" i="5" s="1"/>
  <c r="D20" i="5"/>
  <c r="E20" i="5" s="1"/>
  <c r="D21" i="5"/>
  <c r="E21" i="5" s="1"/>
  <c r="D22" i="5"/>
  <c r="E22" i="5" s="1"/>
  <c r="D23" i="5"/>
  <c r="E23" i="5" s="1"/>
  <c r="D24" i="5"/>
  <c r="E24" i="5" s="1"/>
  <c r="D25" i="5"/>
  <c r="E25" i="5" s="1"/>
  <c r="D26" i="5"/>
  <c r="E26" i="5" s="1"/>
  <c r="D27" i="5"/>
  <c r="E27" i="5" s="1"/>
  <c r="D28" i="5"/>
  <c r="E28" i="5" s="1"/>
  <c r="D29" i="5"/>
  <c r="E29" i="5" s="1"/>
  <c r="D30" i="5"/>
  <c r="E30" i="5" s="1"/>
  <c r="D31" i="5"/>
  <c r="E31" i="5" s="1"/>
  <c r="D32" i="5"/>
  <c r="E32" i="5" s="1"/>
  <c r="D33" i="5"/>
  <c r="E33" i="5" s="1"/>
  <c r="D40" i="5"/>
  <c r="E40" i="5" s="1"/>
  <c r="D41" i="5"/>
  <c r="E41" i="5" s="1"/>
  <c r="D42" i="5"/>
  <c r="E42" i="5" s="1"/>
  <c r="D3" i="5"/>
  <c r="E3" i="5" s="1"/>
  <c r="K8" i="5"/>
  <c r="L8" i="5" s="1"/>
  <c r="K9" i="5"/>
  <c r="L9" i="5" s="1"/>
  <c r="K10" i="5"/>
  <c r="L10" i="5" s="1"/>
  <c r="K11" i="5"/>
  <c r="L11" i="5" s="1"/>
  <c r="K12" i="5"/>
  <c r="L12" i="5" s="1"/>
  <c r="K13" i="5"/>
  <c r="L13" i="5" s="1"/>
  <c r="K14" i="5"/>
  <c r="L14" i="5" s="1"/>
  <c r="K15" i="5"/>
  <c r="L15" i="5" s="1"/>
  <c r="K16" i="5"/>
  <c r="L16" i="5" s="1"/>
  <c r="K17" i="5"/>
  <c r="L17" i="5" s="1"/>
  <c r="K18" i="5"/>
  <c r="L18" i="5" s="1"/>
  <c r="K19" i="5"/>
  <c r="L19" i="5" s="1"/>
  <c r="K20" i="5"/>
  <c r="L20" i="5" s="1"/>
  <c r="K21" i="5"/>
  <c r="L21" i="5" s="1"/>
  <c r="K22" i="5"/>
  <c r="L22" i="5" s="1"/>
  <c r="K23" i="5"/>
  <c r="L23" i="5" s="1"/>
  <c r="K24" i="5"/>
  <c r="L24" i="5" s="1"/>
  <c r="K25" i="5"/>
  <c r="L25" i="5" s="1"/>
  <c r="K26" i="5"/>
  <c r="L26" i="5" s="1"/>
  <c r="K27" i="5"/>
  <c r="L27" i="5" s="1"/>
  <c r="K28" i="5"/>
  <c r="L28" i="5" s="1"/>
  <c r="K29" i="5"/>
  <c r="L29" i="5" s="1"/>
  <c r="K30" i="5"/>
  <c r="L30" i="5" s="1"/>
  <c r="K31" i="5"/>
  <c r="L31" i="5" s="1"/>
  <c r="K32" i="5"/>
  <c r="L32" i="5" s="1"/>
  <c r="K33" i="5"/>
  <c r="L33" i="5" s="1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G3" i="5"/>
  <c r="H3" i="5" s="1"/>
  <c r="M35" i="5" l="1"/>
  <c r="O35" i="5" s="1"/>
  <c r="D43" i="5"/>
  <c r="C10" i="9" s="1"/>
  <c r="S34" i="5"/>
  <c r="L35" i="5"/>
  <c r="M34" i="5"/>
  <c r="N34" i="5" s="1"/>
  <c r="M36" i="5"/>
  <c r="N36" i="5" s="1"/>
  <c r="S36" i="5"/>
  <c r="S38" i="5"/>
  <c r="M39" i="5"/>
  <c r="O39" i="5" s="1"/>
  <c r="M37" i="5"/>
  <c r="O37" i="5" s="1"/>
  <c r="M38" i="5"/>
  <c r="N38" i="5" s="1"/>
  <c r="S39" i="5"/>
  <c r="S37" i="5"/>
  <c r="S35" i="5"/>
  <c r="F25" i="6"/>
  <c r="I25" i="6" s="1"/>
  <c r="N35" i="5" l="1"/>
  <c r="O34" i="5"/>
  <c r="Q34" i="5" s="1"/>
  <c r="G35" i="6" s="1"/>
  <c r="O36" i="5"/>
  <c r="Q36" i="5" s="1"/>
  <c r="G37" i="6" s="1"/>
  <c r="N39" i="5"/>
  <c r="O38" i="5"/>
  <c r="Q38" i="5" s="1"/>
  <c r="G39" i="6" s="1"/>
  <c r="N37" i="5"/>
  <c r="Q39" i="5"/>
  <c r="G40" i="6" s="1"/>
  <c r="Q37" i="5"/>
  <c r="G38" i="6" s="1"/>
  <c r="Q35" i="5"/>
  <c r="G36" i="6" s="1"/>
  <c r="N2" i="6"/>
  <c r="C4" i="9" s="1"/>
  <c r="C24" i="13" l="1"/>
  <c r="J3" i="5"/>
  <c r="J4" i="5"/>
  <c r="J5" i="5"/>
  <c r="J6" i="5"/>
  <c r="J7" i="5"/>
  <c r="J28" i="5"/>
  <c r="J29" i="5"/>
  <c r="J30" i="5"/>
  <c r="J31" i="5"/>
  <c r="J32" i="5"/>
  <c r="J33" i="5"/>
  <c r="J40" i="5"/>
  <c r="J41" i="5"/>
  <c r="J42" i="5"/>
  <c r="K7" i="5"/>
  <c r="L7" i="5" s="1"/>
  <c r="G7" i="5"/>
  <c r="H7" i="5" s="1"/>
  <c r="G8" i="5"/>
  <c r="H8" i="5" s="1"/>
  <c r="G9" i="5"/>
  <c r="H9" i="5" s="1"/>
  <c r="G10" i="5"/>
  <c r="H10" i="5" s="1"/>
  <c r="G11" i="5"/>
  <c r="H11" i="5" s="1"/>
  <c r="G12" i="5"/>
  <c r="H12" i="5" s="1"/>
  <c r="G13" i="5"/>
  <c r="H13" i="5" s="1"/>
  <c r="G14" i="5"/>
  <c r="H14" i="5" s="1"/>
  <c r="G15" i="5"/>
  <c r="H15" i="5" s="1"/>
  <c r="G16" i="5"/>
  <c r="H16" i="5" s="1"/>
  <c r="G17" i="5"/>
  <c r="H17" i="5" s="1"/>
  <c r="G18" i="5"/>
  <c r="H18" i="5" s="1"/>
  <c r="G19" i="5"/>
  <c r="H19" i="5" s="1"/>
  <c r="G20" i="5"/>
  <c r="H20" i="5" s="1"/>
  <c r="G21" i="5"/>
  <c r="H21" i="5" s="1"/>
  <c r="G22" i="5"/>
  <c r="H22" i="5" s="1"/>
  <c r="G23" i="5"/>
  <c r="H23" i="5" s="1"/>
  <c r="G24" i="5"/>
  <c r="H24" i="5" s="1"/>
  <c r="G25" i="5"/>
  <c r="H25" i="5" s="1"/>
  <c r="G26" i="5"/>
  <c r="H26" i="5" s="1"/>
  <c r="G27" i="5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33" i="5"/>
  <c r="H33" i="5" s="1"/>
  <c r="G40" i="5"/>
  <c r="H40" i="5" s="1"/>
  <c r="G41" i="5"/>
  <c r="H41" i="5" s="1"/>
  <c r="G42" i="5"/>
  <c r="H42" i="5" s="1"/>
  <c r="K40" i="5"/>
  <c r="K41" i="5"/>
  <c r="L41" i="5" s="1"/>
  <c r="K42" i="5"/>
  <c r="L42" i="5" s="1"/>
  <c r="K4" i="5"/>
  <c r="L4" i="5" s="1"/>
  <c r="K5" i="5"/>
  <c r="L5" i="5" s="1"/>
  <c r="K6" i="5"/>
  <c r="L6" i="5" s="1"/>
  <c r="K3" i="5"/>
  <c r="L3" i="5" s="1"/>
  <c r="I10" i="10"/>
  <c r="F10" i="10"/>
  <c r="H10" i="10" s="1"/>
  <c r="I9" i="10"/>
  <c r="F9" i="10"/>
  <c r="H9" i="10" s="1"/>
  <c r="I8" i="10"/>
  <c r="F8" i="10"/>
  <c r="H8" i="10" s="1"/>
  <c r="I7" i="10"/>
  <c r="F7" i="10"/>
  <c r="H7" i="10" s="1"/>
  <c r="I6" i="10"/>
  <c r="F6" i="10"/>
  <c r="H6" i="10" s="1"/>
  <c r="I5" i="10"/>
  <c r="F5" i="10"/>
  <c r="H5" i="10" s="1"/>
  <c r="I4" i="10"/>
  <c r="F4" i="10"/>
  <c r="H4" i="10" s="1"/>
  <c r="G6" i="5"/>
  <c r="H6" i="5" s="1"/>
  <c r="B16" i="10" l="1"/>
  <c r="V3" i="6"/>
  <c r="X3" i="6"/>
  <c r="B17" i="10"/>
  <c r="G4" i="9"/>
  <c r="G5" i="9"/>
  <c r="B18" i="10"/>
  <c r="Z3" i="6"/>
  <c r="S40" i="5"/>
  <c r="L40" i="5"/>
  <c r="B19" i="10"/>
  <c r="AB3" i="6"/>
  <c r="G6" i="9"/>
  <c r="A17" i="11"/>
  <c r="A16" i="11"/>
  <c r="A15" i="11"/>
  <c r="S7" i="5"/>
  <c r="G3" i="9"/>
  <c r="A14" i="11"/>
  <c r="M20" i="5"/>
  <c r="S20" i="5"/>
  <c r="M32" i="5"/>
  <c r="N32" i="5" s="1"/>
  <c r="S32" i="5"/>
  <c r="M28" i="5"/>
  <c r="N28" i="5" s="1"/>
  <c r="S28" i="5"/>
  <c r="M24" i="5"/>
  <c r="S24" i="5"/>
  <c r="M16" i="5"/>
  <c r="S16" i="5"/>
  <c r="M12" i="5"/>
  <c r="S12" i="5"/>
  <c r="M8" i="5"/>
  <c r="S8" i="5"/>
  <c r="S3" i="5"/>
  <c r="S42" i="5"/>
  <c r="M31" i="5"/>
  <c r="N31" i="5" s="1"/>
  <c r="S31" i="5"/>
  <c r="M27" i="5"/>
  <c r="S27" i="5"/>
  <c r="M23" i="5"/>
  <c r="S23" i="5"/>
  <c r="M19" i="5"/>
  <c r="S19" i="5"/>
  <c r="M15" i="5"/>
  <c r="S15" i="5"/>
  <c r="M11" i="5"/>
  <c r="S11" i="5"/>
  <c r="S41" i="5"/>
  <c r="M30" i="5"/>
  <c r="N30" i="5" s="1"/>
  <c r="S30" i="5"/>
  <c r="M26" i="5"/>
  <c r="S26" i="5"/>
  <c r="M22" i="5"/>
  <c r="S22" i="5"/>
  <c r="M18" i="5"/>
  <c r="S18" i="5"/>
  <c r="M14" i="5"/>
  <c r="S14" i="5"/>
  <c r="M10" i="5"/>
  <c r="S10" i="5"/>
  <c r="M33" i="5"/>
  <c r="N33" i="5" s="1"/>
  <c r="S33" i="5"/>
  <c r="M29" i="5"/>
  <c r="N29" i="5" s="1"/>
  <c r="S29" i="5"/>
  <c r="M25" i="5"/>
  <c r="S25" i="5"/>
  <c r="M21" i="5"/>
  <c r="S21" i="5"/>
  <c r="M17" i="5"/>
  <c r="S17" i="5"/>
  <c r="M13" i="5"/>
  <c r="S13" i="5"/>
  <c r="M9" i="5"/>
  <c r="S9" i="5"/>
  <c r="S6" i="5"/>
  <c r="M42" i="5"/>
  <c r="N42" i="5" s="1"/>
  <c r="M41" i="5"/>
  <c r="N41" i="5" s="1"/>
  <c r="M40" i="5"/>
  <c r="N40" i="5" s="1"/>
  <c r="M6" i="5"/>
  <c r="M7" i="5"/>
  <c r="N7" i="5" s="1"/>
  <c r="I11" i="10"/>
  <c r="H11" i="10"/>
  <c r="O28" i="5" l="1"/>
  <c r="Q28" i="5" s="1"/>
  <c r="G29" i="6" s="1"/>
  <c r="X29" i="6" s="1"/>
  <c r="V43" i="6"/>
  <c r="W28" i="6"/>
  <c r="W49" i="6"/>
  <c r="W7" i="6"/>
  <c r="W33" i="6"/>
  <c r="W55" i="6"/>
  <c r="W13" i="6"/>
  <c r="W39" i="6"/>
  <c r="W60" i="6"/>
  <c r="W19" i="6"/>
  <c r="W44" i="6"/>
  <c r="W65" i="6"/>
  <c r="W24" i="6"/>
  <c r="V63" i="6"/>
  <c r="V58" i="6"/>
  <c r="V46" i="6"/>
  <c r="V53" i="6"/>
  <c r="W9" i="6"/>
  <c r="W5" i="6"/>
  <c r="W16" i="6"/>
  <c r="W66" i="6"/>
  <c r="V36" i="6"/>
  <c r="V66" i="6"/>
  <c r="V50" i="6"/>
  <c r="V57" i="6"/>
  <c r="W25" i="6"/>
  <c r="W67" i="6"/>
  <c r="W45" i="6"/>
  <c r="W23" i="6"/>
  <c r="W64" i="6"/>
  <c r="W43" i="6"/>
  <c r="W8" i="6"/>
  <c r="W11" i="6"/>
  <c r="W52" i="6"/>
  <c r="W31" i="6"/>
  <c r="W14" i="6"/>
  <c r="W62" i="6"/>
  <c r="W46" i="6"/>
  <c r="W30" i="6"/>
  <c r="V39" i="6"/>
  <c r="V35" i="6"/>
  <c r="V65" i="6"/>
  <c r="V45" i="6"/>
  <c r="W20" i="6"/>
  <c r="W61" i="6"/>
  <c r="W40" i="6"/>
  <c r="W17" i="6"/>
  <c r="W59" i="6"/>
  <c r="W37" i="6"/>
  <c r="W4" i="6"/>
  <c r="W68" i="6"/>
  <c r="W47" i="6"/>
  <c r="W26" i="6"/>
  <c r="W10" i="6"/>
  <c r="W58" i="6"/>
  <c r="W42" i="6"/>
  <c r="V38" i="6"/>
  <c r="V68" i="6"/>
  <c r="V64" i="6"/>
  <c r="V60" i="6"/>
  <c r="V56" i="6"/>
  <c r="V52" i="6"/>
  <c r="V48" i="6"/>
  <c r="V44" i="6"/>
  <c r="W15" i="6"/>
  <c r="W56" i="6"/>
  <c r="W35" i="6"/>
  <c r="W12" i="6"/>
  <c r="W53" i="6"/>
  <c r="W32" i="6"/>
  <c r="W21" i="6"/>
  <c r="W63" i="6"/>
  <c r="W41" i="6"/>
  <c r="W22" i="6"/>
  <c r="W6" i="6"/>
  <c r="W54" i="6"/>
  <c r="W38" i="6"/>
  <c r="V37" i="6"/>
  <c r="V67" i="6"/>
  <c r="V59" i="6"/>
  <c r="V55" i="6"/>
  <c r="V51" i="6"/>
  <c r="V47" i="6"/>
  <c r="W51" i="6"/>
  <c r="W29" i="6"/>
  <c r="W48" i="6"/>
  <c r="W27" i="6"/>
  <c r="W57" i="6"/>
  <c r="W36" i="6"/>
  <c r="W18" i="6"/>
  <c r="W50" i="6"/>
  <c r="W34" i="6"/>
  <c r="V40" i="6"/>
  <c r="V62" i="6"/>
  <c r="V54" i="6"/>
  <c r="V61" i="6"/>
  <c r="V49" i="6"/>
  <c r="G21" i="9"/>
  <c r="M15" i="9"/>
  <c r="M16" i="9"/>
  <c r="G22" i="9"/>
  <c r="Y60" i="6"/>
  <c r="Y17" i="6"/>
  <c r="X57" i="6"/>
  <c r="Y56" i="6"/>
  <c r="Y40" i="6"/>
  <c r="Y24" i="6"/>
  <c r="Y8" i="6"/>
  <c r="Y55" i="6"/>
  <c r="Y39" i="6"/>
  <c r="Y23" i="6"/>
  <c r="Y7" i="6"/>
  <c r="Y54" i="6"/>
  <c r="Y38" i="6"/>
  <c r="Y22" i="6"/>
  <c r="Y6" i="6"/>
  <c r="Y61" i="6"/>
  <c r="Y45" i="6"/>
  <c r="Y29" i="6"/>
  <c r="Y13" i="6"/>
  <c r="X38" i="6"/>
  <c r="X68" i="6"/>
  <c r="X64" i="6"/>
  <c r="X60" i="6"/>
  <c r="X56" i="6"/>
  <c r="X52" i="6"/>
  <c r="X48" i="6"/>
  <c r="X44" i="6"/>
  <c r="Y68" i="6"/>
  <c r="Y52" i="6"/>
  <c r="Y36" i="6"/>
  <c r="Y20" i="6"/>
  <c r="Y67" i="6"/>
  <c r="Y51" i="6"/>
  <c r="Y19" i="6"/>
  <c r="Y66" i="6"/>
  <c r="Y50" i="6"/>
  <c r="Y34" i="6"/>
  <c r="Y18" i="6"/>
  <c r="Y57" i="6"/>
  <c r="Y41" i="6"/>
  <c r="Y25" i="6"/>
  <c r="Y9" i="6"/>
  <c r="X37" i="6"/>
  <c r="X67" i="6"/>
  <c r="X63" i="6"/>
  <c r="X59" i="6"/>
  <c r="X55" i="6"/>
  <c r="X51" i="6"/>
  <c r="X47" i="6"/>
  <c r="Y35" i="6"/>
  <c r="X43" i="6"/>
  <c r="Y64" i="6"/>
  <c r="Y48" i="6"/>
  <c r="Y32" i="6"/>
  <c r="Y16" i="6"/>
  <c r="Y63" i="6"/>
  <c r="Y47" i="6"/>
  <c r="Y31" i="6"/>
  <c r="Y15" i="6"/>
  <c r="Y62" i="6"/>
  <c r="Y46" i="6"/>
  <c r="Y30" i="6"/>
  <c r="Y14" i="6"/>
  <c r="Y4" i="6"/>
  <c r="Y53" i="6"/>
  <c r="Y37" i="6"/>
  <c r="Y21" i="6"/>
  <c r="Y5" i="6"/>
  <c r="X40" i="6"/>
  <c r="X36" i="6"/>
  <c r="X66" i="6"/>
  <c r="X62" i="6"/>
  <c r="X58" i="6"/>
  <c r="X54" i="6"/>
  <c r="X50" i="6"/>
  <c r="X46" i="6"/>
  <c r="Y44" i="6"/>
  <c r="Y28" i="6"/>
  <c r="Y12" i="6"/>
  <c r="Y59" i="6"/>
  <c r="Y43" i="6"/>
  <c r="Y27" i="6"/>
  <c r="Y11" i="6"/>
  <c r="Y58" i="6"/>
  <c r="Y42" i="6"/>
  <c r="Y26" i="6"/>
  <c r="Y10" i="6"/>
  <c r="Y65" i="6"/>
  <c r="Y49" i="6"/>
  <c r="Y33" i="6"/>
  <c r="X39" i="6"/>
  <c r="X35" i="6"/>
  <c r="X65" i="6"/>
  <c r="X61" i="6"/>
  <c r="X53" i="6"/>
  <c r="X49" i="6"/>
  <c r="X45" i="6"/>
  <c r="G24" i="9"/>
  <c r="M18" i="9"/>
  <c r="AA10" i="6"/>
  <c r="AA14" i="6"/>
  <c r="AA18" i="6"/>
  <c r="AA22" i="6"/>
  <c r="AA26" i="6"/>
  <c r="AA30" i="6"/>
  <c r="AA34" i="6"/>
  <c r="AA38" i="6"/>
  <c r="AA42" i="6"/>
  <c r="AA46" i="6"/>
  <c r="AA50" i="6"/>
  <c r="AA54" i="6"/>
  <c r="AA58" i="6"/>
  <c r="AA62" i="6"/>
  <c r="AA66" i="6"/>
  <c r="AA8" i="6"/>
  <c r="AA13" i="6"/>
  <c r="AA17" i="6"/>
  <c r="AA25" i="6"/>
  <c r="AA29" i="6"/>
  <c r="AA37" i="6"/>
  <c r="AA45" i="6"/>
  <c r="AA53" i="6"/>
  <c r="AA61" i="6"/>
  <c r="AA4" i="6"/>
  <c r="AA5" i="6"/>
  <c r="AA11" i="6"/>
  <c r="AA15" i="6"/>
  <c r="AA19" i="6"/>
  <c r="AA23" i="6"/>
  <c r="AA27" i="6"/>
  <c r="AA31" i="6"/>
  <c r="AA35" i="6"/>
  <c r="AA39" i="6"/>
  <c r="AA43" i="6"/>
  <c r="AA47" i="6"/>
  <c r="AA51" i="6"/>
  <c r="AA55" i="6"/>
  <c r="AA59" i="6"/>
  <c r="AA63" i="6"/>
  <c r="AA67" i="6"/>
  <c r="AA6" i="6"/>
  <c r="AA12" i="6"/>
  <c r="AA16" i="6"/>
  <c r="AA20" i="6"/>
  <c r="AA24" i="6"/>
  <c r="AA28" i="6"/>
  <c r="AA32" i="6"/>
  <c r="AA36" i="6"/>
  <c r="AA40" i="6"/>
  <c r="AA44" i="6"/>
  <c r="AA48" i="6"/>
  <c r="AA52" i="6"/>
  <c r="AA56" i="6"/>
  <c r="AA60" i="6"/>
  <c r="AA64" i="6"/>
  <c r="AA68" i="6"/>
  <c r="AA21" i="6"/>
  <c r="AA33" i="6"/>
  <c r="AA41" i="6"/>
  <c r="AA49" i="6"/>
  <c r="AA57" i="6"/>
  <c r="AA65" i="6"/>
  <c r="AA7" i="6"/>
  <c r="Z37" i="6"/>
  <c r="Z67" i="6"/>
  <c r="Z63" i="6"/>
  <c r="Z59" i="6"/>
  <c r="Z55" i="6"/>
  <c r="Z51" i="6"/>
  <c r="Z47" i="6"/>
  <c r="Z43" i="6"/>
  <c r="Z40" i="6"/>
  <c r="Z36" i="6"/>
  <c r="Z66" i="6"/>
  <c r="Z62" i="6"/>
  <c r="Z58" i="6"/>
  <c r="Z54" i="6"/>
  <c r="Z50" i="6"/>
  <c r="Z46" i="6"/>
  <c r="Z64" i="6"/>
  <c r="Z52" i="6"/>
  <c r="Z44" i="6"/>
  <c r="AA9" i="6"/>
  <c r="Z39" i="6"/>
  <c r="Z35" i="6"/>
  <c r="Z65" i="6"/>
  <c r="Z61" i="6"/>
  <c r="Z57" i="6"/>
  <c r="Z53" i="6"/>
  <c r="Z49" i="6"/>
  <c r="Z45" i="6"/>
  <c r="Z38" i="6"/>
  <c r="Z68" i="6"/>
  <c r="Z60" i="6"/>
  <c r="Z56" i="6"/>
  <c r="Z48" i="6"/>
  <c r="M17" i="9"/>
  <c r="G23" i="9"/>
  <c r="AC8" i="6"/>
  <c r="AC12" i="6"/>
  <c r="AC20" i="6"/>
  <c r="AC24" i="6"/>
  <c r="AC28" i="6"/>
  <c r="AC32" i="6"/>
  <c r="AC36" i="6"/>
  <c r="AC44" i="6"/>
  <c r="AC52" i="6"/>
  <c r="AC60" i="6"/>
  <c r="AC5" i="6"/>
  <c r="AC9" i="6"/>
  <c r="AC13" i="6"/>
  <c r="AC17" i="6"/>
  <c r="AC21" i="6"/>
  <c r="AC25" i="6"/>
  <c r="AC29" i="6"/>
  <c r="AC33" i="6"/>
  <c r="AC37" i="6"/>
  <c r="AC41" i="6"/>
  <c r="AC45" i="6"/>
  <c r="AC49" i="6"/>
  <c r="AC53" i="6"/>
  <c r="AC57" i="6"/>
  <c r="AC61" i="6"/>
  <c r="AC65" i="6"/>
  <c r="AC4" i="6"/>
  <c r="AC6" i="6"/>
  <c r="AC10" i="6"/>
  <c r="AC14" i="6"/>
  <c r="AC18" i="6"/>
  <c r="AC22" i="6"/>
  <c r="AC26" i="6"/>
  <c r="AC30" i="6"/>
  <c r="AC34" i="6"/>
  <c r="AC38" i="6"/>
  <c r="AC42" i="6"/>
  <c r="AC46" i="6"/>
  <c r="AC50" i="6"/>
  <c r="AC54" i="6"/>
  <c r="AC58" i="6"/>
  <c r="AC62" i="6"/>
  <c r="AC66" i="6"/>
  <c r="AC7" i="6"/>
  <c r="AC11" i="6"/>
  <c r="AC15" i="6"/>
  <c r="AC19" i="6"/>
  <c r="AC23" i="6"/>
  <c r="AC27" i="6"/>
  <c r="AC31" i="6"/>
  <c r="AC35" i="6"/>
  <c r="AC39" i="6"/>
  <c r="AC43" i="6"/>
  <c r="AC47" i="6"/>
  <c r="AC51" i="6"/>
  <c r="AC55" i="6"/>
  <c r="AC59" i="6"/>
  <c r="AC63" i="6"/>
  <c r="AC67" i="6"/>
  <c r="AC16" i="6"/>
  <c r="AC40" i="6"/>
  <c r="AC48" i="6"/>
  <c r="AC56" i="6"/>
  <c r="AC64" i="6"/>
  <c r="AC68" i="6"/>
  <c r="AB65" i="6"/>
  <c r="AB39" i="6"/>
  <c r="AB40" i="6"/>
  <c r="AB50" i="6"/>
  <c r="AB54" i="6"/>
  <c r="AB62" i="6"/>
  <c r="AB66" i="6"/>
  <c r="AB35" i="6"/>
  <c r="AB38" i="6"/>
  <c r="AB46" i="6"/>
  <c r="AB58" i="6"/>
  <c r="AB37" i="6"/>
  <c r="AB36" i="6"/>
  <c r="AB43" i="6"/>
  <c r="AB47" i="6"/>
  <c r="AB51" i="6"/>
  <c r="AB55" i="6"/>
  <c r="AB59" i="6"/>
  <c r="AB63" i="6"/>
  <c r="AB67" i="6"/>
  <c r="AB44" i="6"/>
  <c r="AB48" i="6"/>
  <c r="AB52" i="6"/>
  <c r="AB56" i="6"/>
  <c r="AB60" i="6"/>
  <c r="AB64" i="6"/>
  <c r="AB68" i="6"/>
  <c r="AB45" i="6"/>
  <c r="AB49" i="6"/>
  <c r="AB53" i="6"/>
  <c r="AB57" i="6"/>
  <c r="AB61" i="6"/>
  <c r="O41" i="5"/>
  <c r="N9" i="5"/>
  <c r="O9" i="5"/>
  <c r="N25" i="5"/>
  <c r="O25" i="5"/>
  <c r="N15" i="5"/>
  <c r="O15" i="5"/>
  <c r="N23" i="5"/>
  <c r="O23" i="5"/>
  <c r="N14" i="5"/>
  <c r="O14" i="5"/>
  <c r="O42" i="5"/>
  <c r="Q42" i="5" s="1"/>
  <c r="O7" i="5"/>
  <c r="O32" i="5"/>
  <c r="N11" i="5"/>
  <c r="O11" i="5"/>
  <c r="N19" i="5"/>
  <c r="O19" i="5"/>
  <c r="N27" i="5"/>
  <c r="O27" i="5"/>
  <c r="O29" i="5"/>
  <c r="N17" i="5"/>
  <c r="O17" i="5"/>
  <c r="O40" i="5"/>
  <c r="N22" i="5"/>
  <c r="O22" i="5"/>
  <c r="N12" i="5"/>
  <c r="O12" i="5"/>
  <c r="N24" i="5"/>
  <c r="O24" i="5"/>
  <c r="N13" i="5"/>
  <c r="O13" i="5"/>
  <c r="N21" i="5"/>
  <c r="O21" i="5"/>
  <c r="O30" i="5"/>
  <c r="O31" i="5"/>
  <c r="N10" i="5"/>
  <c r="O10" i="5"/>
  <c r="N18" i="5"/>
  <c r="O18" i="5"/>
  <c r="N26" i="5"/>
  <c r="O26" i="5"/>
  <c r="O33" i="5"/>
  <c r="N8" i="5"/>
  <c r="O8" i="5"/>
  <c r="N16" i="5"/>
  <c r="O16" i="5"/>
  <c r="N20" i="5"/>
  <c r="O20" i="5"/>
  <c r="N6" i="5"/>
  <c r="O6" i="5"/>
  <c r="Z29" i="6" l="1"/>
  <c r="V29" i="6"/>
  <c r="AB29" i="6"/>
  <c r="W69" i="6"/>
  <c r="I3" i="9" s="1"/>
  <c r="B14" i="11" s="1"/>
  <c r="Y69" i="6"/>
  <c r="I4" i="9" s="1"/>
  <c r="B15" i="11" s="1"/>
  <c r="AA69" i="6"/>
  <c r="I5" i="9" s="1"/>
  <c r="B16" i="11" s="1"/>
  <c r="AC69" i="6"/>
  <c r="I6" i="9" s="1"/>
  <c r="B17" i="11" s="1"/>
  <c r="Q31" i="5"/>
  <c r="G32" i="6" s="1"/>
  <c r="Q27" i="5"/>
  <c r="G28" i="6" s="1"/>
  <c r="Q6" i="5"/>
  <c r="G7" i="6" s="1"/>
  <c r="Z7" i="6" s="1"/>
  <c r="Q30" i="5"/>
  <c r="G31" i="6" s="1"/>
  <c r="Q10" i="5"/>
  <c r="G11" i="6" s="1"/>
  <c r="Q24" i="5"/>
  <c r="G25" i="6" s="1"/>
  <c r="Q22" i="5"/>
  <c r="G23" i="6" s="1"/>
  <c r="Q19" i="5"/>
  <c r="G20" i="6" s="1"/>
  <c r="Q32" i="5"/>
  <c r="G33" i="6" s="1"/>
  <c r="Q13" i="5"/>
  <c r="G14" i="6" s="1"/>
  <c r="Q40" i="5"/>
  <c r="G41" i="6" s="1"/>
  <c r="Q33" i="5"/>
  <c r="G34" i="6" s="1"/>
  <c r="Q17" i="5"/>
  <c r="G18" i="6" s="1"/>
  <c r="Q14" i="5"/>
  <c r="G15" i="6" s="1"/>
  <c r="Q26" i="5"/>
  <c r="G27" i="6" s="1"/>
  <c r="Q21" i="5"/>
  <c r="G22" i="6" s="1"/>
  <c r="Q20" i="5"/>
  <c r="G21" i="6" s="1"/>
  <c r="Q8" i="5"/>
  <c r="G9" i="6" s="1"/>
  <c r="Z9" i="6" s="1"/>
  <c r="Q29" i="5"/>
  <c r="G30" i="6" s="1"/>
  <c r="Q7" i="5"/>
  <c r="G8" i="6" s="1"/>
  <c r="Q23" i="5"/>
  <c r="G24" i="6" s="1"/>
  <c r="Q25" i="5"/>
  <c r="G26" i="6" s="1"/>
  <c r="Q41" i="5"/>
  <c r="G42" i="6" s="1"/>
  <c r="Q12" i="5"/>
  <c r="G13" i="6" s="1"/>
  <c r="Q11" i="5"/>
  <c r="G12" i="6" s="1"/>
  <c r="Q18" i="5"/>
  <c r="G19" i="6" s="1"/>
  <c r="Q16" i="5"/>
  <c r="G17" i="6" s="1"/>
  <c r="Q15" i="5"/>
  <c r="G16" i="6" s="1"/>
  <c r="Q9" i="5"/>
  <c r="G10" i="6" s="1"/>
  <c r="AB10" i="6" s="1"/>
  <c r="AB9" i="6" l="1"/>
  <c r="X9" i="6"/>
  <c r="V9" i="6"/>
  <c r="V7" i="6"/>
  <c r="X7" i="6"/>
  <c r="AB7" i="6"/>
  <c r="X10" i="6"/>
  <c r="V10" i="6"/>
  <c r="Z10" i="6"/>
  <c r="V8" i="6"/>
  <c r="Z8" i="6"/>
  <c r="AB8" i="6"/>
  <c r="X8" i="6"/>
  <c r="V41" i="6"/>
  <c r="Z41" i="6"/>
  <c r="X41" i="6"/>
  <c r="AB41" i="6"/>
  <c r="X16" i="6"/>
  <c r="V16" i="6"/>
  <c r="Z16" i="6"/>
  <c r="AB16" i="6"/>
  <c r="V13" i="6"/>
  <c r="X13" i="6"/>
  <c r="Z13" i="6"/>
  <c r="AB13" i="6"/>
  <c r="V17" i="6"/>
  <c r="X17" i="6"/>
  <c r="Z17" i="6"/>
  <c r="AB17" i="6"/>
  <c r="AB42" i="6"/>
  <c r="Z42" i="6"/>
  <c r="V42" i="6"/>
  <c r="X42" i="6"/>
  <c r="Z30" i="6"/>
  <c r="V30" i="6"/>
  <c r="X30" i="6"/>
  <c r="AB30" i="6"/>
  <c r="X22" i="6"/>
  <c r="AB22" i="6"/>
  <c r="Z22" i="6"/>
  <c r="V22" i="6"/>
  <c r="V34" i="6"/>
  <c r="X34" i="6"/>
  <c r="AB34" i="6"/>
  <c r="Z34" i="6"/>
  <c r="X20" i="6"/>
  <c r="Z20" i="6"/>
  <c r="AB20" i="6"/>
  <c r="V20" i="6"/>
  <c r="X31" i="6"/>
  <c r="V31" i="6"/>
  <c r="Z31" i="6"/>
  <c r="AB31" i="6"/>
  <c r="X32" i="6"/>
  <c r="AB32" i="6"/>
  <c r="Z32" i="6"/>
  <c r="V32" i="6"/>
  <c r="V19" i="6"/>
  <c r="X19" i="6"/>
  <c r="Z19" i="6"/>
  <c r="AB19" i="6"/>
  <c r="V27" i="6"/>
  <c r="X27" i="6"/>
  <c r="AB27" i="6"/>
  <c r="Z27" i="6"/>
  <c r="V23" i="6"/>
  <c r="Z23" i="6"/>
  <c r="X23" i="6"/>
  <c r="AB23" i="6"/>
  <c r="V12" i="6"/>
  <c r="X12" i="6"/>
  <c r="AB12" i="6"/>
  <c r="Z12" i="6"/>
  <c r="V24" i="6"/>
  <c r="X24" i="6"/>
  <c r="Z24" i="6"/>
  <c r="AB24" i="6"/>
  <c r="V15" i="6"/>
  <c r="X15" i="6"/>
  <c r="AB15" i="6"/>
  <c r="Z15" i="6"/>
  <c r="V14" i="6"/>
  <c r="Z14" i="6"/>
  <c r="X14" i="6"/>
  <c r="AB14" i="6"/>
  <c r="V25" i="6"/>
  <c r="X25" i="6"/>
  <c r="AB25" i="6"/>
  <c r="Z25" i="6"/>
  <c r="AB26" i="6"/>
  <c r="V26" i="6"/>
  <c r="X26" i="6"/>
  <c r="Z26" i="6"/>
  <c r="X21" i="6"/>
  <c r="Z21" i="6"/>
  <c r="V21" i="6"/>
  <c r="AB21" i="6"/>
  <c r="X18" i="6"/>
  <c r="AB18" i="6"/>
  <c r="V18" i="6"/>
  <c r="Z18" i="6"/>
  <c r="V33" i="6"/>
  <c r="X33" i="6"/>
  <c r="Z33" i="6"/>
  <c r="AB33" i="6"/>
  <c r="V11" i="6"/>
  <c r="X11" i="6"/>
  <c r="Z11" i="6"/>
  <c r="AB11" i="6"/>
  <c r="V28" i="6"/>
  <c r="X28" i="6"/>
  <c r="AB28" i="6"/>
  <c r="Z28" i="6"/>
  <c r="P43" i="5" l="1"/>
  <c r="G4" i="5"/>
  <c r="G5" i="5"/>
  <c r="H5" i="5" s="1"/>
  <c r="M3" i="5"/>
  <c r="H4" i="5" l="1"/>
  <c r="G43" i="5" s="1"/>
  <c r="C9" i="9" s="1"/>
  <c r="N3" i="5"/>
  <c r="O3" i="5"/>
  <c r="M5" i="5"/>
  <c r="S5" i="5"/>
  <c r="M4" i="5"/>
  <c r="S4" i="5"/>
  <c r="Q3" i="5" l="1"/>
  <c r="G4" i="6" s="1"/>
  <c r="X4" i="6" s="1"/>
  <c r="N5" i="5"/>
  <c r="O5" i="5"/>
  <c r="N4" i="5"/>
  <c r="O4" i="5"/>
  <c r="S43" i="5"/>
  <c r="V4" i="6" l="1"/>
  <c r="Z4" i="6"/>
  <c r="AB4" i="6"/>
  <c r="K43" i="5"/>
  <c r="C8" i="9" s="1"/>
  <c r="N43" i="5"/>
  <c r="T10" i="5" s="1"/>
  <c r="Q5" i="5"/>
  <c r="G6" i="6" s="1"/>
  <c r="AB6" i="6"/>
  <c r="Q4" i="5"/>
  <c r="G5" i="6" s="1"/>
  <c r="C12" i="9"/>
  <c r="X5" i="6" l="1"/>
  <c r="Z5" i="6"/>
  <c r="V5" i="6"/>
  <c r="AB5" i="6"/>
  <c r="AB69" i="6" s="1"/>
  <c r="H6" i="9" s="1"/>
  <c r="H24" i="9" s="1"/>
  <c r="V6" i="6"/>
  <c r="X6" i="6"/>
  <c r="Z6" i="6"/>
  <c r="P5" i="9" l="1"/>
  <c r="N11" i="9" s="1"/>
  <c r="C25" i="13"/>
  <c r="H20" i="9"/>
  <c r="N14" i="9" s="1"/>
  <c r="S11" i="12"/>
  <c r="V69" i="6"/>
  <c r="H3" i="9" s="1"/>
  <c r="Z69" i="6"/>
  <c r="H5" i="9" s="1"/>
  <c r="H23" i="9" s="1"/>
  <c r="C17" i="11"/>
  <c r="N18" i="9"/>
  <c r="X69" i="6"/>
  <c r="H4" i="9" s="1"/>
  <c r="H22" i="9" s="1"/>
  <c r="C27" i="13" l="1"/>
  <c r="C26" i="13"/>
  <c r="P3" i="9"/>
  <c r="C14" i="11"/>
  <c r="H21" i="9"/>
  <c r="N15" i="9"/>
  <c r="C16" i="11"/>
  <c r="N17" i="9"/>
  <c r="H7" i="9"/>
  <c r="N16" i="9"/>
  <c r="C15" i="11"/>
  <c r="H25" i="9" l="1"/>
  <c r="Q43" i="5"/>
  <c r="C15" i="13" s="1"/>
  <c r="C28" i="13" s="1"/>
</calcChain>
</file>

<file path=xl/sharedStrings.xml><?xml version="1.0" encoding="utf-8"?>
<sst xmlns="http://schemas.openxmlformats.org/spreadsheetml/2006/main" count="239" uniqueCount="177">
  <si>
    <t>PowerPoint</t>
  </si>
  <si>
    <t>Designer</t>
  </si>
  <si>
    <t>Sales Manager</t>
  </si>
  <si>
    <t>Assistant</t>
  </si>
  <si>
    <t>Company Name:</t>
  </si>
  <si>
    <t>Slogan:</t>
  </si>
  <si>
    <t>Logo:</t>
  </si>
  <si>
    <t>Insert your logo here before Day 9</t>
  </si>
  <si>
    <t>Financial Manager</t>
  </si>
  <si>
    <t>Title</t>
  </si>
  <si>
    <t>Duties</t>
  </si>
  <si>
    <t>Math, Accounting, Excel</t>
  </si>
  <si>
    <t>Keyboarding</t>
  </si>
  <si>
    <t>Required Skills</t>
  </si>
  <si>
    <t>Leadership</t>
  </si>
  <si>
    <t>Responsibility</t>
  </si>
  <si>
    <t>Fill out this Excel sheet</t>
  </si>
  <si>
    <t>Complete Excel training</t>
  </si>
  <si>
    <t>Record prices, sales, etc</t>
  </si>
  <si>
    <t>Marketing, Entrepreneurship</t>
  </si>
  <si>
    <t>Sales techniques</t>
  </si>
  <si>
    <t>Outgoing personality</t>
  </si>
  <si>
    <t>Make and encourage sales</t>
  </si>
  <si>
    <t>Create logo in PowerPoint</t>
  </si>
  <si>
    <t>Design ads</t>
  </si>
  <si>
    <t>Order forms</t>
  </si>
  <si>
    <t>Creativity, Marketing, Art</t>
  </si>
  <si>
    <t xml:space="preserve">Design ads and badges </t>
  </si>
  <si>
    <t>Photoshop/Print Shop</t>
  </si>
  <si>
    <t>Provides assistance when needed</t>
  </si>
  <si>
    <t>Uses badge machine</t>
  </si>
  <si>
    <t>Gets designs approved</t>
  </si>
  <si>
    <t>Helpful personality</t>
  </si>
  <si>
    <t>Human Resources, Marketing</t>
  </si>
  <si>
    <t>Light computer knowledge</t>
  </si>
  <si>
    <t>ALL members are responsible to makes sales!</t>
  </si>
  <si>
    <t>Price List</t>
  </si>
  <si>
    <t>Production Cost</t>
  </si>
  <si>
    <t>Markup</t>
  </si>
  <si>
    <t>Profit Margin</t>
  </si>
  <si>
    <t>Sales Goal</t>
  </si>
  <si>
    <t>Projected Profit</t>
  </si>
  <si>
    <t>Less Cost</t>
  </si>
  <si>
    <t>Cost per Unit</t>
  </si>
  <si>
    <t>How Much YOU are charging</t>
  </si>
  <si>
    <t>How much you make per badge</t>
  </si>
  <si>
    <t>How much you hope to sell</t>
  </si>
  <si>
    <t>How much you'll make IF you sell it.</t>
  </si>
  <si>
    <t>How much you owe Mrs. Rees</t>
  </si>
  <si>
    <t>1 Inch Pin</t>
  </si>
  <si>
    <t>1 Inch Mag</t>
  </si>
  <si>
    <t>1M</t>
  </si>
  <si>
    <t>2 Inch Pin</t>
  </si>
  <si>
    <t>2P</t>
  </si>
  <si>
    <t>2 Inch Mag</t>
  </si>
  <si>
    <t>2M</t>
  </si>
  <si>
    <t>2 Inch Spin</t>
  </si>
  <si>
    <t>2S</t>
  </si>
  <si>
    <t>2 Inch Key</t>
  </si>
  <si>
    <t>2K</t>
  </si>
  <si>
    <t>3 Inch Pin</t>
  </si>
  <si>
    <t>3P</t>
  </si>
  <si>
    <t>Actual profit will vary based on other variables that will come into play later, such as bulk pricing and printing costs.</t>
  </si>
  <si>
    <t>Sales</t>
  </si>
  <si>
    <t>Design</t>
  </si>
  <si>
    <t>Royalties</t>
  </si>
  <si>
    <t>Printing</t>
  </si>
  <si>
    <t>Type</t>
  </si>
  <si>
    <t>Price</t>
  </si>
  <si>
    <t>Profit</t>
  </si>
  <si>
    <t>N</t>
  </si>
  <si>
    <t>B&amp;W</t>
  </si>
  <si>
    <t>Y</t>
  </si>
  <si>
    <t>Color</t>
  </si>
  <si>
    <t>Design Description</t>
  </si>
  <si>
    <t>Quantity Sold</t>
  </si>
  <si>
    <t>Total</t>
  </si>
  <si>
    <t>Quantity</t>
  </si>
  <si>
    <t>Customer Name</t>
  </si>
  <si>
    <t>Salesman</t>
  </si>
  <si>
    <t>Orders</t>
  </si>
  <si>
    <t>1P</t>
  </si>
  <si>
    <t>Owed to Rees:</t>
  </si>
  <si>
    <t>Pay this amount to Mrs. Rees:</t>
  </si>
  <si>
    <t>Total Prod Cost</t>
  </si>
  <si>
    <t>Production Cost Calculator</t>
  </si>
  <si>
    <t>Team Number:</t>
  </si>
  <si>
    <t>Advertising</t>
  </si>
  <si>
    <t>Production Losses</t>
  </si>
  <si>
    <t>Total Sales:</t>
  </si>
  <si>
    <t>Badge Supplies</t>
  </si>
  <si>
    <t>Paper/Printing</t>
  </si>
  <si>
    <t>Delivery</t>
  </si>
  <si>
    <t>Loss</t>
  </si>
  <si>
    <t>Losses</t>
  </si>
  <si>
    <t>Loss Cost</t>
  </si>
  <si>
    <t>Advertising Fee</t>
  </si>
  <si>
    <t>Team 1</t>
  </si>
  <si>
    <t>Team 2</t>
  </si>
  <si>
    <t>Team 3</t>
  </si>
  <si>
    <t>Team 4</t>
  </si>
  <si>
    <t>Team 5</t>
  </si>
  <si>
    <t>Team 6</t>
  </si>
  <si>
    <t>Team 7</t>
  </si>
  <si>
    <t>Team 8</t>
  </si>
  <si>
    <t>Total Profit</t>
  </si>
  <si>
    <t># of Sales</t>
  </si>
  <si>
    <t>Profit by Salesman</t>
  </si>
  <si>
    <t>Badges Sold</t>
  </si>
  <si>
    <t>QTY</t>
  </si>
  <si>
    <t>Average Total Sales</t>
  </si>
  <si>
    <t>Our Sales</t>
  </si>
  <si>
    <t>Projected Sales</t>
  </si>
  <si>
    <t>How will you receive your paycheck?</t>
  </si>
  <si>
    <t>We will divide our profit evenly</t>
  </si>
  <si>
    <t>We will get profit from our own sales</t>
  </si>
  <si>
    <t># of Members</t>
  </si>
  <si>
    <t>Division</t>
  </si>
  <si>
    <t>Paycheck</t>
  </si>
  <si>
    <t>Mrs. Rees</t>
  </si>
  <si>
    <t>Prod Cost(each)</t>
  </si>
  <si>
    <t>Balance Sheet</t>
  </si>
  <si>
    <t>Assets</t>
  </si>
  <si>
    <t>Liabilities</t>
  </si>
  <si>
    <t>Equity</t>
  </si>
  <si>
    <t xml:space="preserve">Divide out your cash as closely as you can to </t>
  </si>
  <si>
    <t>the amount listed above. It will not always</t>
  </si>
  <si>
    <t xml:space="preserve">work out perfectly, depending on what kind </t>
  </si>
  <si>
    <t>of change you have!</t>
  </si>
  <si>
    <t>Total:</t>
  </si>
  <si>
    <t>Total Assets</t>
  </si>
  <si>
    <t>Total Owners Equity</t>
  </si>
  <si>
    <t>Total Liabilities &amp; Capital</t>
  </si>
  <si>
    <t>Total Goal:</t>
  </si>
  <si>
    <t>As you enter sales, enter ON THIS PAGE FIRST.</t>
  </si>
  <si>
    <t>Royalties are charged if the images used belong to another company. Movies, commercials, logos, and teams all pay royalties.</t>
  </si>
  <si>
    <t>Days Abs.</t>
  </si>
  <si>
    <t>Tardies</t>
  </si>
  <si>
    <t>Tardy Cost</t>
  </si>
  <si>
    <t>Absent Cost</t>
  </si>
  <si>
    <t>Qty</t>
  </si>
  <si>
    <t>Can You Calculate Profit?</t>
  </si>
  <si>
    <t>Can you Calculate Loss?</t>
  </si>
  <si>
    <t>Qty Sold</t>
  </si>
  <si>
    <t>Total Loss</t>
  </si>
  <si>
    <t>Total Profit:</t>
  </si>
  <si>
    <t>Name 1</t>
  </si>
  <si>
    <t>Sales Goal #2</t>
  </si>
  <si>
    <t>Prod Badges</t>
  </si>
  <si>
    <t>Customer</t>
  </si>
  <si>
    <t>Profit Graph</t>
  </si>
  <si>
    <t>Balanced?</t>
  </si>
  <si>
    <t>Name:</t>
  </si>
  <si>
    <t>Group:</t>
  </si>
  <si>
    <t>Possible</t>
  </si>
  <si>
    <t>TOTAL:</t>
  </si>
  <si>
    <t>DO NOT confuse this assignment with your actual Business Plan! When finished, you will have to redo a lot of this in your actual business plan. The peach background is meant as a reminder to differentiate this assignment from your Business Plan.</t>
  </si>
  <si>
    <t>Team</t>
  </si>
  <si>
    <t xml:space="preserve"> </t>
  </si>
  <si>
    <t>Job Assignments</t>
  </si>
  <si>
    <t>Name</t>
  </si>
  <si>
    <t>Phone</t>
  </si>
  <si>
    <t>Email</t>
  </si>
  <si>
    <t>Print finished ads</t>
  </si>
  <si>
    <t>Address</t>
  </si>
  <si>
    <t>Manuf?</t>
  </si>
  <si>
    <t>P-1</t>
  </si>
  <si>
    <t>P-2</t>
  </si>
  <si>
    <t>P-3</t>
  </si>
  <si>
    <t>P-4</t>
  </si>
  <si>
    <t>P-5</t>
  </si>
  <si>
    <t>P-6</t>
  </si>
  <si>
    <t>P-7</t>
  </si>
  <si>
    <t>Manufactured</t>
  </si>
  <si>
    <t>Remember:</t>
  </si>
  <si>
    <t>Assets - Liabilities = Equity</t>
  </si>
  <si>
    <t>Equity = Assets - Liability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</si>
</sst>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&lt;=9999999]###\-####;\(###\)\ ###\-####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CF8E1"/>
        <bgColor indexed="64"/>
      </patternFill>
    </fill>
    <fill>
      <patternFill patternType="solid">
        <fgColor rgb="FF29D14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medium">
        <color rgb="FFC00000"/>
      </right>
      <top style="thin">
        <color indexed="64"/>
      </top>
      <bottom style="medium">
        <color rgb="FFC00000"/>
      </bottom>
      <diagonal/>
    </border>
    <border>
      <left/>
      <right/>
      <top/>
      <bottom style="double">
        <color indexed="64"/>
      </bottom>
      <diagonal/>
    </border>
    <border>
      <left style="medium">
        <color rgb="FFC00000"/>
      </left>
      <right style="medium">
        <color rgb="FFC00000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double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 style="double">
        <color indexed="64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1"/>
      </right>
      <top/>
      <bottom/>
      <diagonal/>
    </border>
    <border>
      <left/>
      <right style="medium">
        <color theme="1"/>
      </right>
      <top/>
      <bottom style="double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251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0" xfId="0" applyFill="1" applyBorder="1" applyAlignment="1"/>
    <xf numFmtId="0" fontId="0" fillId="2" borderId="11" xfId="0" applyFill="1" applyBorder="1"/>
    <xf numFmtId="0" fontId="0" fillId="2" borderId="15" xfId="0" applyFill="1" applyBorder="1"/>
    <xf numFmtId="0" fontId="0" fillId="2" borderId="20" xfId="0" applyFill="1" applyBorder="1"/>
    <xf numFmtId="0" fontId="0" fillId="2" borderId="23" xfId="0" applyFill="1" applyBorder="1"/>
    <xf numFmtId="0" fontId="0" fillId="2" borderId="9" xfId="0" applyFill="1" applyBorder="1"/>
    <xf numFmtId="44" fontId="0" fillId="2" borderId="9" xfId="1" applyFont="1" applyFill="1" applyBorder="1"/>
    <xf numFmtId="0" fontId="0" fillId="2" borderId="9" xfId="1" applyNumberFormat="1" applyFont="1" applyFill="1" applyBorder="1"/>
    <xf numFmtId="44" fontId="0" fillId="2" borderId="9" xfId="0" applyNumberFormat="1" applyFill="1" applyBorder="1"/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wrapText="1"/>
    </xf>
    <xf numFmtId="0" fontId="12" fillId="2" borderId="9" xfId="0" applyFont="1" applyFill="1" applyBorder="1"/>
    <xf numFmtId="44" fontId="12" fillId="2" borderId="9" xfId="1" applyFont="1" applyFill="1" applyBorder="1"/>
    <xf numFmtId="44" fontId="12" fillId="2" borderId="9" xfId="0" applyNumberFormat="1" applyFont="1" applyFill="1" applyBorder="1"/>
    <xf numFmtId="0" fontId="12" fillId="2" borderId="0" xfId="0" applyFont="1" applyFill="1"/>
    <xf numFmtId="44" fontId="12" fillId="2" borderId="0" xfId="0" applyNumberFormat="1" applyFont="1" applyFill="1"/>
    <xf numFmtId="44" fontId="12" fillId="4" borderId="9" xfId="1" applyFont="1" applyFill="1" applyBorder="1"/>
    <xf numFmtId="44" fontId="12" fillId="9" borderId="9" xfId="0" applyNumberFormat="1" applyFont="1" applyFill="1" applyBorder="1"/>
    <xf numFmtId="44" fontId="0" fillId="2" borderId="0" xfId="0" applyNumberFormat="1" applyFill="1"/>
    <xf numFmtId="44" fontId="7" fillId="4" borderId="9" xfId="0" applyNumberFormat="1" applyFont="1" applyFill="1" applyBorder="1"/>
    <xf numFmtId="0" fontId="14" fillId="2" borderId="9" xfId="0" applyFont="1" applyFill="1" applyBorder="1" applyAlignment="1">
      <alignment horizontal="center" vertical="center"/>
    </xf>
    <xf numFmtId="44" fontId="12" fillId="8" borderId="9" xfId="0" applyNumberFormat="1" applyFont="1" applyFill="1" applyBorder="1"/>
    <xf numFmtId="0" fontId="12" fillId="12" borderId="10" xfId="0" applyFont="1" applyFill="1" applyBorder="1" applyAlignment="1">
      <alignment shrinkToFit="1"/>
    </xf>
    <xf numFmtId="0" fontId="12" fillId="12" borderId="11" xfId="0" applyFont="1" applyFill="1" applyBorder="1" applyAlignment="1">
      <alignment shrinkToFit="1"/>
    </xf>
    <xf numFmtId="44" fontId="12" fillId="12" borderId="11" xfId="0" applyNumberFormat="1" applyFont="1" applyFill="1" applyBorder="1" applyAlignment="1">
      <alignment shrinkToFit="1"/>
    </xf>
    <xf numFmtId="44" fontId="12" fillId="10" borderId="0" xfId="0" applyNumberFormat="1" applyFont="1" applyFill="1"/>
    <xf numFmtId="0" fontId="14" fillId="2" borderId="9" xfId="0" applyFont="1" applyFill="1" applyBorder="1" applyAlignment="1">
      <alignment horizontal="center" wrapText="1"/>
    </xf>
    <xf numFmtId="0" fontId="0" fillId="2" borderId="9" xfId="0" applyNumberFormat="1" applyFill="1" applyBorder="1"/>
    <xf numFmtId="0" fontId="0" fillId="18" borderId="9" xfId="0" applyFill="1" applyBorder="1" applyAlignment="1">
      <alignment horizontal="center" vertical="center" wrapText="1"/>
    </xf>
    <xf numFmtId="44" fontId="12" fillId="18" borderId="9" xfId="1" applyFont="1" applyFill="1" applyBorder="1"/>
    <xf numFmtId="0" fontId="13" fillId="18" borderId="9" xfId="0" applyFont="1" applyFill="1" applyBorder="1" applyAlignment="1">
      <alignment horizontal="center" vertical="center" wrapText="1"/>
    </xf>
    <xf numFmtId="0" fontId="0" fillId="2" borderId="0" xfId="0" applyFill="1" applyProtection="1"/>
    <xf numFmtId="0" fontId="0" fillId="11" borderId="9" xfId="0" applyFill="1" applyBorder="1" applyProtection="1"/>
    <xf numFmtId="0" fontId="0" fillId="11" borderId="9" xfId="0" applyFill="1" applyBorder="1" applyAlignment="1" applyProtection="1">
      <alignment horizontal="center" wrapText="1"/>
    </xf>
    <xf numFmtId="0" fontId="0" fillId="11" borderId="9" xfId="0" applyFill="1" applyBorder="1" applyAlignment="1" applyProtection="1">
      <alignment horizontal="center"/>
    </xf>
    <xf numFmtId="0" fontId="0" fillId="13" borderId="9" xfId="0" applyFill="1" applyBorder="1" applyProtection="1"/>
    <xf numFmtId="0" fontId="12" fillId="13" borderId="9" xfId="0" applyFont="1" applyFill="1" applyBorder="1" applyAlignment="1" applyProtection="1">
      <alignment horizontal="center"/>
    </xf>
    <xf numFmtId="0" fontId="12" fillId="13" borderId="9" xfId="0" applyFont="1" applyFill="1" applyBorder="1" applyAlignment="1" applyProtection="1">
      <alignment horizontal="center" wrapText="1"/>
    </xf>
    <xf numFmtId="44" fontId="0" fillId="2" borderId="0" xfId="1" applyFont="1" applyFill="1" applyProtection="1"/>
    <xf numFmtId="0" fontId="0" fillId="2" borderId="25" xfId="0" applyFill="1" applyBorder="1" applyProtection="1"/>
    <xf numFmtId="44" fontId="0" fillId="2" borderId="14" xfId="1" applyFont="1" applyFill="1" applyBorder="1" applyProtection="1"/>
    <xf numFmtId="44" fontId="0" fillId="2" borderId="15" xfId="1" applyFont="1" applyFill="1" applyBorder="1" applyProtection="1"/>
    <xf numFmtId="44" fontId="0" fillId="2" borderId="16" xfId="1" applyFont="1" applyFill="1" applyBorder="1" applyProtection="1"/>
    <xf numFmtId="44" fontId="0" fillId="2" borderId="25" xfId="1" applyFont="1" applyFill="1" applyBorder="1" applyProtection="1"/>
    <xf numFmtId="0" fontId="0" fillId="2" borderId="9" xfId="0" applyFill="1" applyBorder="1" applyProtection="1"/>
    <xf numFmtId="44" fontId="0" fillId="2" borderId="17" xfId="1" applyFont="1" applyFill="1" applyBorder="1" applyProtection="1"/>
    <xf numFmtId="44" fontId="0" fillId="2" borderId="18" xfId="1" applyFont="1" applyFill="1" applyBorder="1" applyProtection="1"/>
    <xf numFmtId="44" fontId="0" fillId="2" borderId="19" xfId="1" applyFont="1" applyFill="1" applyBorder="1" applyProtection="1"/>
    <xf numFmtId="44" fontId="0" fillId="2" borderId="9" xfId="1" applyFont="1" applyFill="1" applyBorder="1" applyProtection="1"/>
    <xf numFmtId="44" fontId="0" fillId="2" borderId="9" xfId="0" applyNumberFormat="1" applyFill="1" applyBorder="1" applyProtection="1"/>
    <xf numFmtId="0" fontId="0" fillId="11" borderId="24" xfId="0" applyFill="1" applyBorder="1" applyProtection="1"/>
    <xf numFmtId="44" fontId="0" fillId="10" borderId="33" xfId="1" applyFont="1" applyFill="1" applyBorder="1" applyProtection="1">
      <protection locked="0"/>
    </xf>
    <xf numFmtId="44" fontId="0" fillId="10" borderId="30" xfId="1" applyFont="1" applyFill="1" applyBorder="1" applyProtection="1">
      <protection locked="0"/>
    </xf>
    <xf numFmtId="44" fontId="0" fillId="10" borderId="31" xfId="1" applyFont="1" applyFill="1" applyBorder="1" applyProtection="1">
      <protection locked="0"/>
    </xf>
    <xf numFmtId="0" fontId="0" fillId="10" borderId="33" xfId="1" applyNumberFormat="1" applyFont="1" applyFill="1" applyBorder="1" applyProtection="1">
      <protection locked="0"/>
    </xf>
    <xf numFmtId="0" fontId="0" fillId="10" borderId="30" xfId="1" applyNumberFormat="1" applyFont="1" applyFill="1" applyBorder="1" applyProtection="1">
      <protection locked="0"/>
    </xf>
    <xf numFmtId="0" fontId="0" fillId="10" borderId="31" xfId="1" applyNumberFormat="1" applyFont="1" applyFill="1" applyBorder="1" applyProtection="1">
      <protection locked="0"/>
    </xf>
    <xf numFmtId="0" fontId="0" fillId="10" borderId="29" xfId="0" applyFill="1" applyBorder="1" applyProtection="1">
      <protection locked="0"/>
    </xf>
    <xf numFmtId="0" fontId="0" fillId="10" borderId="30" xfId="0" applyFill="1" applyBorder="1" applyProtection="1">
      <protection locked="0"/>
    </xf>
    <xf numFmtId="0" fontId="0" fillId="10" borderId="31" xfId="0" applyFill="1" applyBorder="1" applyProtection="1">
      <protection locked="0"/>
    </xf>
    <xf numFmtId="0" fontId="12" fillId="12" borderId="9" xfId="0" applyFont="1" applyFill="1" applyBorder="1" applyAlignment="1" applyProtection="1">
      <alignment shrinkToFit="1"/>
      <protection locked="0"/>
    </xf>
    <xf numFmtId="0" fontId="12" fillId="12" borderId="9" xfId="0" applyFont="1" applyFill="1" applyBorder="1" applyAlignment="1" applyProtection="1">
      <alignment horizontal="center"/>
      <protection locked="0"/>
    </xf>
    <xf numFmtId="0" fontId="12" fillId="12" borderId="9" xfId="0" applyFont="1" applyFill="1" applyBorder="1" applyProtection="1">
      <protection locked="0"/>
    </xf>
    <xf numFmtId="0" fontId="12" fillId="12" borderId="9" xfId="0" applyFont="1" applyFill="1" applyBorder="1" applyAlignment="1" applyProtection="1">
      <alignment horizontal="left"/>
      <protection locked="0"/>
    </xf>
    <xf numFmtId="0" fontId="0" fillId="16" borderId="9" xfId="0" applyFill="1" applyBorder="1" applyProtection="1">
      <protection locked="0"/>
    </xf>
    <xf numFmtId="0" fontId="0" fillId="16" borderId="9" xfId="0" applyFill="1" applyBorder="1" applyAlignment="1" applyProtection="1">
      <alignment shrinkToFit="1"/>
      <protection locked="0"/>
    </xf>
    <xf numFmtId="0" fontId="0" fillId="2" borderId="9" xfId="0" applyNumberFormat="1" applyFill="1" applyBorder="1" applyAlignment="1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 applyBorder="1" applyProtection="1">
      <protection locked="0"/>
    </xf>
    <xf numFmtId="0" fontId="0" fillId="4" borderId="25" xfId="0" applyFill="1" applyBorder="1" applyProtection="1"/>
    <xf numFmtId="0" fontId="14" fillId="2" borderId="9" xfId="0" applyFont="1" applyFill="1" applyBorder="1" applyAlignment="1">
      <alignment horizontal="center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center"/>
    </xf>
    <xf numFmtId="0" fontId="12" fillId="2" borderId="9" xfId="0" applyFont="1" applyFill="1" applyBorder="1" applyProtection="1">
      <protection locked="0"/>
    </xf>
    <xf numFmtId="0" fontId="0" fillId="2" borderId="40" xfId="0" applyFill="1" applyBorder="1" applyProtection="1">
      <protection locked="0"/>
    </xf>
    <xf numFmtId="44" fontId="0" fillId="2" borderId="41" xfId="1" applyFont="1" applyFill="1" applyBorder="1" applyProtection="1">
      <protection locked="0"/>
    </xf>
    <xf numFmtId="44" fontId="0" fillId="2" borderId="0" xfId="0" applyNumberFormat="1" applyFill="1" applyProtection="1">
      <protection locked="0"/>
    </xf>
    <xf numFmtId="0" fontId="0" fillId="2" borderId="32" xfId="0" applyFill="1" applyBorder="1" applyProtection="1">
      <protection locked="0"/>
    </xf>
    <xf numFmtId="0" fontId="2" fillId="2" borderId="0" xfId="0" applyFont="1" applyFill="1" applyBorder="1" applyAlignment="1" applyProtection="1">
      <alignment horizontal="right"/>
      <protection locked="0"/>
    </xf>
    <xf numFmtId="44" fontId="0" fillId="12" borderId="43" xfId="1" applyFont="1" applyFill="1" applyBorder="1" applyProtection="1">
      <protection locked="0"/>
    </xf>
    <xf numFmtId="0" fontId="0" fillId="2" borderId="45" xfId="0" applyFill="1" applyBorder="1" applyProtection="1">
      <protection locked="0"/>
    </xf>
    <xf numFmtId="44" fontId="0" fillId="2" borderId="46" xfId="1" applyFont="1" applyFill="1" applyBorder="1" applyProtection="1">
      <protection locked="0"/>
    </xf>
    <xf numFmtId="44" fontId="0" fillId="2" borderId="47" xfId="1" applyFont="1" applyFill="1" applyBorder="1" applyProtection="1">
      <protection locked="0"/>
    </xf>
    <xf numFmtId="0" fontId="0" fillId="2" borderId="35" xfId="0" applyFill="1" applyBorder="1" applyProtection="1">
      <protection locked="0"/>
    </xf>
    <xf numFmtId="44" fontId="0" fillId="2" borderId="48" xfId="1" applyFont="1" applyFill="1" applyBorder="1" applyProtection="1">
      <protection locked="0"/>
    </xf>
    <xf numFmtId="44" fontId="0" fillId="13" borderId="43" xfId="1" applyFont="1" applyFill="1" applyBorder="1" applyProtection="1">
      <protection locked="0"/>
    </xf>
    <xf numFmtId="44" fontId="0" fillId="19" borderId="49" xfId="1" applyFont="1" applyFill="1" applyBorder="1" applyProtection="1">
      <protection locked="0"/>
    </xf>
    <xf numFmtId="0" fontId="0" fillId="2" borderId="46" xfId="0" applyFill="1" applyBorder="1" applyProtection="1">
      <protection locked="0"/>
    </xf>
    <xf numFmtId="44" fontId="0" fillId="12" borderId="50" xfId="1" applyFont="1" applyFill="1" applyBorder="1" applyProtection="1">
      <protection locked="0"/>
    </xf>
    <xf numFmtId="0" fontId="0" fillId="2" borderId="44" xfId="0" applyFill="1" applyBorder="1" applyProtection="1">
      <protection locked="0"/>
    </xf>
    <xf numFmtId="0" fontId="0" fillId="15" borderId="0" xfId="0" applyFill="1" applyAlignment="1" applyProtection="1">
      <alignment horizontal="center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15" borderId="9" xfId="0" applyFill="1" applyBorder="1" applyProtection="1">
      <protection locked="0"/>
    </xf>
    <xf numFmtId="0" fontId="0" fillId="11" borderId="9" xfId="0" applyFill="1" applyBorder="1" applyAlignment="1" applyProtection="1">
      <alignment horizontal="center"/>
      <protection locked="0"/>
    </xf>
    <xf numFmtId="44" fontId="0" fillId="2" borderId="42" xfId="1" applyFont="1" applyFill="1" applyBorder="1" applyProtection="1"/>
    <xf numFmtId="44" fontId="0" fillId="2" borderId="47" xfId="1" applyFont="1" applyFill="1" applyBorder="1" applyProtection="1"/>
    <xf numFmtId="0" fontId="0" fillId="2" borderId="34" xfId="0" applyFill="1" applyBorder="1" applyProtection="1"/>
    <xf numFmtId="44" fontId="0" fillId="2" borderId="34" xfId="0" applyNumberFormat="1" applyFill="1" applyBorder="1" applyProtection="1"/>
    <xf numFmtId="0" fontId="0" fillId="15" borderId="0" xfId="0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0" fontId="0" fillId="2" borderId="37" xfId="0" applyFill="1" applyBorder="1" applyProtection="1"/>
    <xf numFmtId="44" fontId="0" fillId="2" borderId="36" xfId="0" applyNumberFormat="1" applyFill="1" applyBorder="1" applyProtection="1"/>
    <xf numFmtId="44" fontId="0" fillId="15" borderId="9" xfId="1" applyFont="1" applyFill="1" applyBorder="1" applyProtection="1"/>
    <xf numFmtId="44" fontId="0" fillId="11" borderId="9" xfId="1" applyFont="1" applyFill="1" applyBorder="1" applyProtection="1"/>
    <xf numFmtId="0" fontId="0" fillId="2" borderId="56" xfId="0" applyFill="1" applyBorder="1" applyProtection="1"/>
    <xf numFmtId="0" fontId="0" fillId="2" borderId="9" xfId="0" applyFill="1" applyBorder="1" applyAlignment="1" applyProtection="1">
      <alignment horizontal="right"/>
    </xf>
    <xf numFmtId="44" fontId="0" fillId="19" borderId="37" xfId="0" applyNumberFormat="1" applyFill="1" applyBorder="1" applyProtection="1"/>
    <xf numFmtId="0" fontId="0" fillId="2" borderId="55" xfId="0" applyFill="1" applyBorder="1" applyAlignment="1">
      <alignment horizontal="center" wrapText="1"/>
    </xf>
    <xf numFmtId="0" fontId="0" fillId="2" borderId="0" xfId="0" applyFill="1" applyAlignment="1" applyProtection="1">
      <alignment horizontal="center"/>
    </xf>
    <xf numFmtId="0" fontId="0" fillId="21" borderId="3" xfId="0" applyFill="1" applyBorder="1" applyAlignment="1" applyProtection="1">
      <alignment horizontal="center"/>
    </xf>
    <xf numFmtId="0" fontId="0" fillId="2" borderId="4" xfId="0" applyFill="1" applyBorder="1" applyProtection="1"/>
    <xf numFmtId="0" fontId="0" fillId="2" borderId="9" xfId="0" applyFill="1" applyBorder="1" applyAlignment="1" applyProtection="1">
      <alignment horizontal="center"/>
    </xf>
    <xf numFmtId="0" fontId="0" fillId="20" borderId="26" xfId="0" applyFill="1" applyBorder="1" applyAlignment="1" applyProtection="1">
      <alignment horizontal="center"/>
    </xf>
    <xf numFmtId="0" fontId="7" fillId="2" borderId="6" xfId="0" applyFont="1" applyFill="1" applyBorder="1" applyProtection="1"/>
    <xf numFmtId="0" fontId="7" fillId="2" borderId="7" xfId="0" applyFont="1" applyFill="1" applyBorder="1" applyProtection="1"/>
    <xf numFmtId="0" fontId="7" fillId="2" borderId="27" xfId="0" applyFont="1" applyFill="1" applyBorder="1" applyAlignment="1" applyProtection="1">
      <alignment horizontal="center"/>
    </xf>
    <xf numFmtId="0" fontId="7" fillId="21" borderId="28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5" fillId="2" borderId="9" xfId="0" applyFont="1" applyFill="1" applyBorder="1" applyAlignment="1" applyProtection="1">
      <alignment horizontal="center"/>
      <protection locked="0"/>
    </xf>
    <xf numFmtId="0" fontId="4" fillId="20" borderId="4" xfId="0" applyFont="1" applyFill="1" applyBorder="1" applyAlignment="1" applyProtection="1">
      <alignment horizontal="left"/>
    </xf>
    <xf numFmtId="0" fontId="4" fillId="20" borderId="0" xfId="0" applyFont="1" applyFill="1" applyBorder="1" applyAlignment="1" applyProtection="1">
      <alignment horizontal="left"/>
    </xf>
    <xf numFmtId="0" fontId="4" fillId="20" borderId="5" xfId="0" applyFont="1" applyFill="1" applyBorder="1" applyAlignment="1" applyProtection="1">
      <alignment horizontal="left"/>
    </xf>
    <xf numFmtId="0" fontId="4" fillId="20" borderId="1" xfId="0" applyFont="1" applyFill="1" applyBorder="1" applyAlignment="1" applyProtection="1">
      <alignment horizontal="left"/>
    </xf>
    <xf numFmtId="0" fontId="4" fillId="20" borderId="2" xfId="0" applyFont="1" applyFill="1" applyBorder="1" applyAlignment="1" applyProtection="1">
      <alignment horizontal="left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3" fillId="10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10" fillId="14" borderId="1" xfId="0" applyFont="1" applyFill="1" applyBorder="1" applyAlignment="1">
      <alignment horizontal="center"/>
    </xf>
    <xf numFmtId="0" fontId="10" fillId="14" borderId="2" xfId="0" applyFont="1" applyFill="1" applyBorder="1" applyAlignment="1">
      <alignment horizontal="center"/>
    </xf>
    <xf numFmtId="0" fontId="10" fillId="14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19" xfId="0" applyFill="1" applyBorder="1" applyAlignment="1" applyProtection="1">
      <alignment horizontal="center"/>
    </xf>
    <xf numFmtId="0" fontId="0" fillId="11" borderId="17" xfId="0" applyFill="1" applyBorder="1" applyAlignment="1" applyProtection="1">
      <alignment horizontal="center"/>
    </xf>
    <xf numFmtId="0" fontId="0" fillId="11" borderId="19" xfId="0" applyFill="1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16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6" fillId="17" borderId="0" xfId="0" applyFont="1" applyFill="1" applyBorder="1" applyAlignment="1">
      <alignment horizontal="center"/>
    </xf>
    <xf numFmtId="0" fontId="0" fillId="19" borderId="36" xfId="0" applyFill="1" applyBorder="1" applyAlignment="1" applyProtection="1">
      <alignment horizontal="center"/>
      <protection locked="0"/>
    </xf>
    <xf numFmtId="0" fontId="0" fillId="19" borderId="38" xfId="0" applyFill="1" applyBorder="1" applyAlignment="1" applyProtection="1">
      <alignment horizontal="center"/>
      <protection locked="0"/>
    </xf>
    <xf numFmtId="0" fontId="0" fillId="19" borderId="37" xfId="0" applyFill="1" applyBorder="1" applyAlignment="1" applyProtection="1">
      <alignment horizontal="center"/>
      <protection locked="0"/>
    </xf>
    <xf numFmtId="0" fontId="2" fillId="2" borderId="39" xfId="0" applyFont="1" applyFill="1" applyBorder="1" applyAlignment="1" applyProtection="1">
      <alignment horizontal="right"/>
      <protection locked="0"/>
    </xf>
    <xf numFmtId="0" fontId="2" fillId="2" borderId="40" xfId="0" applyFont="1" applyFill="1" applyBorder="1" applyAlignment="1" applyProtection="1">
      <alignment horizontal="right"/>
      <protection locked="0"/>
    </xf>
    <xf numFmtId="0" fontId="0" fillId="12" borderId="51" xfId="0" applyFill="1" applyBorder="1" applyAlignment="1" applyProtection="1">
      <alignment horizontal="center" vertical="center"/>
      <protection locked="0"/>
    </xf>
    <xf numFmtId="0" fontId="0" fillId="12" borderId="52" xfId="0" applyFill="1" applyBorder="1" applyAlignment="1" applyProtection="1">
      <alignment horizontal="center" vertical="center"/>
      <protection locked="0"/>
    </xf>
    <xf numFmtId="0" fontId="0" fillId="12" borderId="53" xfId="0" applyFill="1" applyBorder="1" applyAlignment="1" applyProtection="1">
      <alignment horizontal="center" vertical="center"/>
      <protection locked="0"/>
    </xf>
    <xf numFmtId="0" fontId="0" fillId="19" borderId="51" xfId="0" applyFill="1" applyBorder="1" applyAlignment="1" applyProtection="1">
      <alignment horizontal="center" vertical="center"/>
      <protection locked="0"/>
    </xf>
    <xf numFmtId="0" fontId="0" fillId="19" borderId="52" xfId="0" applyFill="1" applyBorder="1" applyAlignment="1" applyProtection="1">
      <alignment horizontal="center" vertical="center"/>
      <protection locked="0"/>
    </xf>
    <xf numFmtId="0" fontId="0" fillId="19" borderId="53" xfId="0" applyFill="1" applyBorder="1" applyAlignment="1" applyProtection="1">
      <alignment horizontal="center" vertical="center"/>
      <protection locked="0"/>
    </xf>
    <xf numFmtId="0" fontId="0" fillId="13" borderId="51" xfId="0" applyFill="1" applyBorder="1" applyAlignment="1" applyProtection="1">
      <alignment horizontal="center" vertical="center"/>
      <protection locked="0"/>
    </xf>
    <xf numFmtId="0" fontId="0" fillId="13" borderId="52" xfId="0" applyFill="1" applyBorder="1" applyAlignment="1" applyProtection="1">
      <alignment horizontal="center" vertical="center"/>
      <protection locked="0"/>
    </xf>
    <xf numFmtId="0" fontId="0" fillId="13" borderId="53" xfId="0" applyFill="1" applyBorder="1" applyAlignment="1" applyProtection="1">
      <alignment horizontal="center" vertical="center"/>
      <protection locked="0"/>
    </xf>
    <xf numFmtId="0" fontId="0" fillId="15" borderId="0" xfId="0" applyFill="1"/>
    <xf numFmtId="0" fontId="0" fillId="15" borderId="0" xfId="0" applyFill="1" applyBorder="1" applyProtection="1"/>
    <xf numFmtId="0" fontId="11" fillId="15" borderId="0" xfId="0" applyFont="1" applyFill="1" applyBorder="1" applyAlignment="1" applyProtection="1">
      <alignment horizontal="center"/>
    </xf>
    <xf numFmtId="0" fontId="0" fillId="15" borderId="0" xfId="0" applyFill="1" applyProtection="1"/>
    <xf numFmtId="0" fontId="3" fillId="15" borderId="0" xfId="0" applyFont="1" applyFill="1" applyAlignment="1" applyProtection="1">
      <alignment horizontal="center" wrapText="1"/>
    </xf>
    <xf numFmtId="0" fontId="3" fillId="15" borderId="0" xfId="0" applyFont="1" applyFill="1" applyAlignment="1" applyProtection="1">
      <alignment wrapText="1"/>
    </xf>
    <xf numFmtId="0" fontId="11" fillId="15" borderId="15" xfId="0" applyFont="1" applyFill="1" applyBorder="1" applyAlignment="1">
      <alignment horizontal="center"/>
    </xf>
    <xf numFmtId="0" fontId="12" fillId="15" borderId="0" xfId="0" applyFont="1" applyFill="1"/>
    <xf numFmtId="44" fontId="12" fillId="15" borderId="0" xfId="1" applyFont="1" applyFill="1"/>
    <xf numFmtId="44" fontId="11" fillId="15" borderId="12" xfId="1" applyFont="1" applyFill="1" applyBorder="1" applyAlignment="1">
      <alignment horizontal="center" textRotation="90"/>
    </xf>
    <xf numFmtId="44" fontId="11" fillId="15" borderId="13" xfId="1" applyFont="1" applyFill="1" applyBorder="1" applyAlignment="1">
      <alignment horizontal="center" textRotation="90"/>
    </xf>
    <xf numFmtId="44" fontId="11" fillId="15" borderId="16" xfId="1" applyFont="1" applyFill="1" applyBorder="1" applyAlignment="1">
      <alignment horizontal="center" textRotation="90"/>
    </xf>
    <xf numFmtId="0" fontId="4" fillId="15" borderId="12" xfId="0" applyFont="1" applyFill="1" applyBorder="1" applyAlignment="1">
      <alignment horizontal="center" vertical="center" textRotation="90" wrapText="1"/>
    </xf>
    <xf numFmtId="0" fontId="4" fillId="15" borderId="13" xfId="0" applyFont="1" applyFill="1" applyBorder="1" applyAlignment="1">
      <alignment horizontal="center" vertical="center" textRotation="90" wrapText="1"/>
    </xf>
    <xf numFmtId="0" fontId="4" fillId="15" borderId="16" xfId="0" applyFont="1" applyFill="1" applyBorder="1" applyAlignment="1">
      <alignment horizontal="center" vertical="center" textRotation="90" wrapText="1"/>
    </xf>
    <xf numFmtId="0" fontId="12" fillId="15" borderId="9" xfId="0" applyFont="1" applyFill="1" applyBorder="1" applyAlignment="1">
      <alignment horizontal="right"/>
    </xf>
    <xf numFmtId="44" fontId="12" fillId="15" borderId="9" xfId="1" applyFont="1" applyFill="1" applyBorder="1"/>
    <xf numFmtId="0" fontId="15" fillId="15" borderId="0" xfId="0" applyFont="1" applyFill="1" applyAlignment="1">
      <alignment horizontal="center" vertical="center"/>
    </xf>
    <xf numFmtId="0" fontId="7" fillId="15" borderId="0" xfId="0" applyFont="1" applyFill="1"/>
    <xf numFmtId="0" fontId="0" fillId="15" borderId="0" xfId="0" applyFill="1" applyAlignment="1">
      <alignment horizontal="center"/>
    </xf>
    <xf numFmtId="0" fontId="0" fillId="15" borderId="0" xfId="0" applyFill="1" applyProtection="1">
      <protection locked="0"/>
    </xf>
    <xf numFmtId="44" fontId="0" fillId="15" borderId="9" xfId="1" applyFont="1" applyFill="1" applyBorder="1" applyProtection="1">
      <protection locked="0"/>
    </xf>
    <xf numFmtId="0" fontId="0" fillId="15" borderId="0" xfId="0" applyFill="1" applyAlignment="1" applyProtection="1">
      <alignment horizontal="center" wrapText="1"/>
      <protection locked="0"/>
    </xf>
    <xf numFmtId="44" fontId="0" fillId="15" borderId="17" xfId="0" applyNumberFormat="1" applyFill="1" applyBorder="1" applyProtection="1">
      <protection locked="0"/>
    </xf>
    <xf numFmtId="0" fontId="0" fillId="15" borderId="34" xfId="0" applyFill="1" applyBorder="1" applyProtection="1">
      <protection locked="0"/>
    </xf>
    <xf numFmtId="0" fontId="0" fillId="15" borderId="0" xfId="0" applyFill="1" applyBorder="1" applyProtection="1">
      <protection locked="0"/>
    </xf>
    <xf numFmtId="44" fontId="0" fillId="15" borderId="9" xfId="0" applyNumberFormat="1" applyFill="1" applyBorder="1" applyProtection="1">
      <protection locked="0"/>
    </xf>
    <xf numFmtId="44" fontId="11" fillId="15" borderId="0" xfId="1" applyFont="1" applyFill="1" applyAlignment="1" applyProtection="1">
      <alignment horizontal="center"/>
      <protection locked="0"/>
    </xf>
    <xf numFmtId="44" fontId="0" fillId="15" borderId="0" xfId="1" applyFont="1" applyFill="1" applyProtection="1">
      <protection locked="0"/>
    </xf>
    <xf numFmtId="44" fontId="0" fillId="15" borderId="0" xfId="0" applyNumberFormat="1" applyFill="1" applyProtection="1"/>
    <xf numFmtId="0" fontId="2" fillId="15" borderId="0" xfId="0" applyFont="1" applyFill="1" applyProtection="1">
      <protection locked="0"/>
    </xf>
    <xf numFmtId="44" fontId="0" fillId="15" borderId="0" xfId="0" applyNumberFormat="1" applyFill="1" applyProtection="1">
      <protection locked="0"/>
    </xf>
    <xf numFmtId="0" fontId="3" fillId="15" borderId="0" xfId="0" applyFont="1" applyFill="1" applyProtection="1">
      <protection locked="0"/>
    </xf>
    <xf numFmtId="0" fontId="6" fillId="15" borderId="54" xfId="0" applyFont="1" applyFill="1" applyBorder="1" applyAlignment="1" applyProtection="1">
      <alignment horizontal="center"/>
      <protection locked="0"/>
    </xf>
    <xf numFmtId="0" fontId="6" fillId="15" borderId="0" xfId="0" applyFont="1" applyFill="1" applyAlignment="1" applyProtection="1">
      <protection locked="0"/>
    </xf>
    <xf numFmtId="0" fontId="18" fillId="2" borderId="0" xfId="0" applyFont="1" applyFill="1" applyAlignment="1" applyProtection="1">
      <alignment horizontal="center" wrapText="1"/>
    </xf>
    <xf numFmtId="0" fontId="5" fillId="10" borderId="1" xfId="0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11" fillId="10" borderId="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5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center" vertical="center"/>
    </xf>
    <xf numFmtId="0" fontId="11" fillId="10" borderId="7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2" borderId="57" xfId="0" applyFill="1" applyBorder="1"/>
    <xf numFmtId="0" fontId="2" fillId="10" borderId="9" xfId="0" applyFont="1" applyFill="1" applyBorder="1" applyAlignment="1">
      <alignment vertical="center"/>
    </xf>
    <xf numFmtId="0" fontId="0" fillId="2" borderId="22" xfId="0" applyFill="1" applyBorder="1"/>
    <xf numFmtId="0" fontId="2" fillId="2" borderId="15" xfId="0" applyFont="1" applyFill="1" applyBorder="1" applyAlignment="1">
      <alignment vertical="center"/>
    </xf>
    <xf numFmtId="0" fontId="0" fillId="6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2" borderId="6" xfId="0" applyFill="1" applyBorder="1"/>
    <xf numFmtId="0" fontId="2" fillId="2" borderId="7" xfId="0" applyFont="1" applyFill="1" applyBorder="1" applyAlignment="1">
      <alignment vertical="center"/>
    </xf>
    <xf numFmtId="164" fontId="8" fillId="2" borderId="9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 shrinkToFit="1"/>
    </xf>
    <xf numFmtId="0" fontId="19" fillId="2" borderId="9" xfId="2" applyFill="1" applyBorder="1" applyAlignment="1">
      <alignment vertical="center" shrinkToFit="1"/>
    </xf>
  </cellXfs>
  <cellStyles count="3">
    <cellStyle name="Currency" xfId="1" builtinId="4"/>
    <cellStyle name="Hyperlink" xfId="2" builtinId="8"/>
    <cellStyle name="Normal" xfId="0" builtinId="0"/>
  </cellStyles>
  <dxfs count="11">
    <dxf>
      <font>
        <color theme="0"/>
      </font>
      <fill>
        <patternFill>
          <bgColor theme="5" tint="0.39994506668294322"/>
        </patternFill>
      </fill>
    </dxf>
    <dxf>
      <font>
        <color theme="0"/>
      </font>
      <fill>
        <patternFill>
          <bgColor theme="5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Market Share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'P-6'!$A$3:$A$10</c:f>
              <c:strCache>
                <c:ptCount val="8"/>
                <c:pt idx="0">
                  <c:v>Team 1</c:v>
                </c:pt>
                <c:pt idx="1">
                  <c:v>Team 2</c:v>
                </c:pt>
                <c:pt idx="2">
                  <c:v>Team 3</c:v>
                </c:pt>
                <c:pt idx="3">
                  <c:v>Team 4</c:v>
                </c:pt>
                <c:pt idx="4">
                  <c:v>Team 5</c:v>
                </c:pt>
                <c:pt idx="5">
                  <c:v>Team 6</c:v>
                </c:pt>
                <c:pt idx="6">
                  <c:v>Team 7</c:v>
                </c:pt>
                <c:pt idx="7">
                  <c:v>Team 8</c:v>
                </c:pt>
              </c:strCache>
            </c:strRef>
          </c:cat>
          <c:val>
            <c:numRef>
              <c:f>'P-6'!$B$3:$B$10</c:f>
              <c:numCache>
                <c:formatCode>_("$"* #,##0.00_);_("$"* \(#,##0.00\);_("$"* "-"??_);_(@_)</c:formatCode>
                <c:ptCount val="8"/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</a:t>
            </a:r>
            <a:r>
              <a:rPr lang="en-US" baseline="0"/>
              <a:t> vs. Profit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'P-6'!$B$13</c:f>
              <c:strCache>
                <c:ptCount val="1"/>
                <c:pt idx="0">
                  <c:v># of Sales</c:v>
                </c:pt>
              </c:strCache>
            </c:strRef>
          </c:tx>
          <c:invertIfNegative val="0"/>
          <c:cat>
            <c:numRef>
              <c:f>'P-6'!$A$14:$A$17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'P-6'!$B$14:$B$17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1962704"/>
        <c:axId val="371963264"/>
      </c:barChart>
      <c:lineChart>
        <c:grouping val="standard"/>
        <c:varyColors val="0"/>
        <c:ser>
          <c:idx val="1"/>
          <c:order val="1"/>
          <c:tx>
            <c:strRef>
              <c:f>'P-6'!$C$13</c:f>
              <c:strCache>
                <c:ptCount val="1"/>
                <c:pt idx="0">
                  <c:v>Profit</c:v>
                </c:pt>
              </c:strCache>
            </c:strRef>
          </c:tx>
          <c:marker>
            <c:symbol val="none"/>
          </c:marker>
          <c:cat>
            <c:numRef>
              <c:f>'P-6'!$A$14:$A$17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'P-6'!$C$14:$C$17</c:f>
              <c:numCache>
                <c:formatCode>_("$"* #,##0.00_);_("$"* \(#,##0.00\);_("$"* "-"??_);_(@_)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1962704"/>
        <c:axId val="371963264"/>
      </c:lineChart>
      <c:catAx>
        <c:axId val="37196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71963264"/>
        <c:crosses val="autoZero"/>
        <c:auto val="1"/>
        <c:lblAlgn val="ctr"/>
        <c:lblOffset val="100"/>
        <c:noMultiLvlLbl val="0"/>
      </c:catAx>
      <c:valAx>
        <c:axId val="371963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71962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Our</a:t>
            </a:r>
            <a:r>
              <a:rPr lang="en-US" baseline="0"/>
              <a:t> Sales vs. Average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'P-6'!$A$21</c:f>
              <c:strCache>
                <c:ptCount val="1"/>
                <c:pt idx="0">
                  <c:v>Average Total Sales</c:v>
                </c:pt>
              </c:strCache>
            </c:strRef>
          </c:tx>
          <c:invertIfNegative val="0"/>
          <c:cat>
            <c:strRef>
              <c:f>'P-6'!$B$20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'P-6'!$B$21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'P-6'!$A$22</c:f>
              <c:strCache>
                <c:ptCount val="1"/>
                <c:pt idx="0">
                  <c:v>Our Sales</c:v>
                </c:pt>
              </c:strCache>
            </c:strRef>
          </c:tx>
          <c:invertIfNegative val="0"/>
          <c:cat>
            <c:strRef>
              <c:f>'P-6'!$B$20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'P-6'!$B$22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750928"/>
        <c:axId val="299751488"/>
      </c:barChart>
      <c:catAx>
        <c:axId val="29975092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crossAx val="299751488"/>
        <c:crosses val="autoZero"/>
        <c:auto val="1"/>
        <c:lblAlgn val="ctr"/>
        <c:lblOffset val="100"/>
        <c:noMultiLvlLbl val="0"/>
      </c:catAx>
      <c:valAx>
        <c:axId val="299751488"/>
        <c:scaling>
          <c:orientation val="minMax"/>
        </c:scaling>
        <c:delete val="0"/>
        <c:axPos val="b"/>
        <c:majorGridlines/>
        <c:numFmt formatCode="_(&quot;$&quot;* #,##0.00_);_(&quot;$&quot;* \(#,##0.00\);_(&quot;$&quot;* &quot;-&quot;??_);_(@_)" sourceLinked="1"/>
        <c:majorTickMark val="none"/>
        <c:minorTickMark val="none"/>
        <c:tickLblPos val="nextTo"/>
        <c:crossAx val="299750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Sales by Salesperson</a:t>
            </a:r>
          </a:p>
        </c:rich>
      </c:tx>
      <c:layout>
        <c:manualLayout>
          <c:xMode val="edge"/>
          <c:yMode val="edge"/>
          <c:x val="0.18332633420822397"/>
          <c:y val="4.629629629629629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'P-6'!$B$13</c:f>
              <c:strCache>
                <c:ptCount val="1"/>
                <c:pt idx="0">
                  <c:v># of Sales</c:v>
                </c:pt>
              </c:strCache>
            </c:strRef>
          </c:tx>
          <c:invertIfNegative val="0"/>
          <c:cat>
            <c:numRef>
              <c:f>'P-6'!$A$14:$A$17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'P-6'!$B$14:$B$17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'P-6'!$D$13</c:f>
              <c:strCache>
                <c:ptCount val="1"/>
                <c:pt idx="0">
                  <c:v>Projected Sales</c:v>
                </c:pt>
              </c:strCache>
            </c:strRef>
          </c:tx>
          <c:invertIfNegative val="0"/>
          <c:cat>
            <c:numRef>
              <c:f>'P-6'!$A$14:$A$17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cat>
          <c:val>
            <c:numRef>
              <c:f>'P-6'!$D$14:$D$17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5261312"/>
        <c:axId val="365261872"/>
      </c:barChart>
      <c:catAx>
        <c:axId val="36526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365261872"/>
        <c:crosses val="autoZero"/>
        <c:auto val="1"/>
        <c:lblAlgn val="ctr"/>
        <c:lblOffset val="100"/>
        <c:noMultiLvlLbl val="0"/>
      </c:catAx>
      <c:valAx>
        <c:axId val="3652618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36526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0" verticalDpi="0"/>
  </c:printSettings>
</c:chartSpace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14</xdr:row>
      <xdr:rowOff>85725</xdr:rowOff>
    </xdr:from>
    <xdr:to>
      <xdr:col>5</xdr:col>
      <xdr:colOff>57150</xdr:colOff>
      <xdr:row>17</xdr:row>
      <xdr:rowOff>133351</xdr:rowOff>
    </xdr:to>
    <xdr:sp macro="" textlink="">
      <xdr:nvSpPr>
        <xdr:cNvPr id="2" name="Oval 1"/>
        <xdr:cNvSpPr/>
      </xdr:nvSpPr>
      <xdr:spPr>
        <a:xfrm>
          <a:off x="3705225" y="2790825"/>
          <a:ext cx="695325" cy="619126"/>
        </a:xfrm>
        <a:prstGeom prst="ellipse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000"/>
            <a:t>Logo here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523875</xdr:colOff>
      <xdr:row>1</xdr:row>
      <xdr:rowOff>152400</xdr:rowOff>
    </xdr:from>
    <xdr:to>
      <xdr:col>23</xdr:col>
      <xdr:colOff>9525</xdr:colOff>
      <xdr:row>4</xdr:row>
      <xdr:rowOff>104776</xdr:rowOff>
    </xdr:to>
    <xdr:sp macro="" textlink="">
      <xdr:nvSpPr>
        <xdr:cNvPr id="2" name="Oval 1"/>
        <xdr:cNvSpPr/>
      </xdr:nvSpPr>
      <xdr:spPr>
        <a:xfrm>
          <a:off x="8258175" y="514350"/>
          <a:ext cx="704850" cy="619126"/>
        </a:xfrm>
        <a:prstGeom prst="ellipse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000"/>
            <a:t>Logo here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1123950</xdr:colOff>
      <xdr:row>8</xdr:row>
      <xdr:rowOff>9524</xdr:rowOff>
    </xdr:from>
    <xdr:to>
      <xdr:col>13</xdr:col>
      <xdr:colOff>1171575</xdr:colOff>
      <xdr:row>15</xdr:row>
      <xdr:rowOff>95249</xdr:rowOff>
    </xdr:to>
    <xdr:sp macro="" textlink="">
      <xdr:nvSpPr>
        <xdr:cNvPr id="2" name="Oval 1"/>
        <xdr:cNvSpPr/>
      </xdr:nvSpPr>
      <xdr:spPr>
        <a:xfrm>
          <a:off x="7705725" y="2524124"/>
          <a:ext cx="1476375" cy="1419225"/>
        </a:xfrm>
        <a:prstGeom prst="ellipse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000"/>
            <a:t>Logo here</a:t>
          </a:r>
        </a:p>
      </xdr:txBody>
    </xdr:sp>
    <xdr:clientData/>
  </xdr:twoCellAnchor>
  <xdr:twoCellAnchor>
    <xdr:from>
      <xdr:col>1</xdr:col>
      <xdr:colOff>133349</xdr:colOff>
      <xdr:row>0</xdr:row>
      <xdr:rowOff>238126</xdr:rowOff>
    </xdr:from>
    <xdr:to>
      <xdr:col>3</xdr:col>
      <xdr:colOff>885825</xdr:colOff>
      <xdr:row>0</xdr:row>
      <xdr:rowOff>714375</xdr:rowOff>
    </xdr:to>
    <xdr:sp macro="" textlink="">
      <xdr:nvSpPr>
        <xdr:cNvPr id="4" name="TextBox 3"/>
        <xdr:cNvSpPr txBox="1"/>
      </xdr:nvSpPr>
      <xdr:spPr>
        <a:xfrm>
          <a:off x="390524" y="238126"/>
          <a:ext cx="2362201" cy="476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Print this page and</a:t>
          </a:r>
          <a:r>
            <a:rPr lang="en-US" sz="1100" baseline="0"/>
            <a:t> use it guide you in making badges. Record any losses in the loss column.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1</xdr:row>
      <xdr:rowOff>171450</xdr:rowOff>
    </xdr:from>
    <xdr:to>
      <xdr:col>20</xdr:col>
      <xdr:colOff>581025</xdr:colOff>
      <xdr:row>20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266699</xdr:colOff>
      <xdr:row>20</xdr:row>
      <xdr:rowOff>133350</xdr:rowOff>
    </xdr:from>
    <xdr:to>
      <xdr:col>20</xdr:col>
      <xdr:colOff>600074</xdr:colOff>
      <xdr:row>35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352425</xdr:colOff>
      <xdr:row>0</xdr:row>
      <xdr:rowOff>95250</xdr:rowOff>
    </xdr:from>
    <xdr:to>
      <xdr:col>12</xdr:col>
      <xdr:colOff>47625</xdr:colOff>
      <xdr:row>14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409575</xdr:colOff>
      <xdr:row>16</xdr:row>
      <xdr:rowOff>133350</xdr:rowOff>
    </xdr:from>
    <xdr:to>
      <xdr:col>12</xdr:col>
      <xdr:colOff>104775</xdr:colOff>
      <xdr:row>31</xdr:row>
      <xdr:rowOff>19050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3</xdr:row>
      <xdr:rowOff>19050</xdr:rowOff>
    </xdr:from>
    <xdr:to>
      <xdr:col>3</xdr:col>
      <xdr:colOff>495300</xdr:colOff>
      <xdr:row>8</xdr:row>
      <xdr:rowOff>152400</xdr:rowOff>
    </xdr:to>
    <xdr:sp macro="" textlink="">
      <xdr:nvSpPr>
        <xdr:cNvPr id="11" name="Oval 10"/>
        <xdr:cNvSpPr/>
      </xdr:nvSpPr>
      <xdr:spPr>
        <a:xfrm>
          <a:off x="2647950" y="590550"/>
          <a:ext cx="1133475" cy="1085850"/>
        </a:xfrm>
        <a:prstGeom prst="ellipse">
          <a:avLst/>
        </a:prstGeom>
        <a:solidFill>
          <a:schemeClr val="accent5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000"/>
            <a:t>Logo here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gan.rees/Dropbox/For%20School/Exploring%20B&amp;M/Badge%20Unit/Badge%20Cost%20Plan%20-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ScoreSheet"/>
      <sheetName val="Day 1 - Company"/>
      <sheetName val="Day 2 - Target Market"/>
      <sheetName val="Day 3 - Prices"/>
      <sheetName val="Day 4 - Designs"/>
      <sheetName val="3 - Orders"/>
      <sheetName val="Order Form"/>
      <sheetName val="Designs"/>
      <sheetName val="Income Statement"/>
      <sheetName val="Sheet3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E1" t="str">
            <v>Y</v>
          </cell>
        </row>
        <row r="2">
          <cell r="E2" t="str">
            <v>N</v>
          </cell>
        </row>
        <row r="16">
          <cell r="A16" t="str">
            <v>Preset</v>
          </cell>
          <cell r="B16">
            <v>0.05</v>
          </cell>
        </row>
        <row r="17">
          <cell r="A17" t="str">
            <v>Custom</v>
          </cell>
          <cell r="B17">
            <v>0.15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F9" sqref="F9:F18"/>
    </sheetView>
  </sheetViews>
  <sheetFormatPr defaultRowHeight="15" x14ac:dyDescent="0.25"/>
  <cols>
    <col min="1" max="1" width="4.28515625" style="42" customWidth="1"/>
    <col min="2" max="2" width="15" style="42" customWidth="1"/>
    <col min="3" max="4" width="9.140625" style="119"/>
    <col min="5" max="5" width="9.140625" style="42"/>
    <col min="6" max="6" width="39.42578125" style="42" customWidth="1"/>
    <col min="7" max="16384" width="9.140625" style="42"/>
  </cols>
  <sheetData>
    <row r="1" spans="1:6" ht="21" x14ac:dyDescent="0.35">
      <c r="E1" s="42" t="s">
        <v>152</v>
      </c>
      <c r="F1" s="129"/>
    </row>
    <row r="2" spans="1:6" ht="21.75" thickBot="1" x14ac:dyDescent="0.4">
      <c r="E2" s="42" t="s">
        <v>153</v>
      </c>
      <c r="F2" s="129"/>
    </row>
    <row r="3" spans="1:6" ht="18.75" x14ac:dyDescent="0.3">
      <c r="A3" s="133" t="s">
        <v>166</v>
      </c>
      <c r="B3" s="134"/>
      <c r="C3" s="134"/>
      <c r="D3" s="120" t="s">
        <v>154</v>
      </c>
    </row>
    <row r="4" spans="1:6" x14ac:dyDescent="0.25">
      <c r="A4" s="121"/>
      <c r="B4" s="55" t="s">
        <v>69</v>
      </c>
      <c r="C4" s="122">
        <f>IF('P-1'!E14='P-1'!Q14,5,0)</f>
        <v>0</v>
      </c>
      <c r="D4" s="123">
        <v>5</v>
      </c>
    </row>
    <row r="5" spans="1:6" x14ac:dyDescent="0.25">
      <c r="A5" s="121"/>
      <c r="B5" s="55" t="s">
        <v>94</v>
      </c>
      <c r="C5" s="122">
        <f>'P-1'!S10</f>
        <v>0</v>
      </c>
      <c r="D5" s="123">
        <v>5</v>
      </c>
    </row>
    <row r="6" spans="1:6" ht="18.75" x14ac:dyDescent="0.3">
      <c r="A6" s="130" t="s">
        <v>167</v>
      </c>
      <c r="B6" s="131"/>
      <c r="C6" s="131"/>
      <c r="D6" s="132"/>
    </row>
    <row r="7" spans="1:6" x14ac:dyDescent="0.25">
      <c r="A7" s="121"/>
      <c r="B7" s="55" t="s">
        <v>146</v>
      </c>
      <c r="C7" s="122">
        <f>IF('P-2'!B27="",0,1)</f>
        <v>0</v>
      </c>
      <c r="D7" s="123">
        <v>1</v>
      </c>
    </row>
    <row r="8" spans="1:6" x14ac:dyDescent="0.25">
      <c r="A8" s="121"/>
      <c r="B8" s="55" t="s">
        <v>161</v>
      </c>
      <c r="C8" s="122">
        <f>IF('P-2'!B28="",0,1)</f>
        <v>0</v>
      </c>
      <c r="D8" s="123">
        <v>1</v>
      </c>
    </row>
    <row r="9" spans="1:6" x14ac:dyDescent="0.25">
      <c r="A9" s="121"/>
      <c r="B9" s="55" t="s">
        <v>164</v>
      </c>
      <c r="C9" s="122">
        <f>IF('P-2'!B29="",0,1)</f>
        <v>0</v>
      </c>
      <c r="D9" s="123">
        <v>1</v>
      </c>
      <c r="F9" s="214" t="s">
        <v>156</v>
      </c>
    </row>
    <row r="10" spans="1:6" ht="18.75" x14ac:dyDescent="0.3">
      <c r="A10" s="130" t="s">
        <v>168</v>
      </c>
      <c r="B10" s="131"/>
      <c r="C10" s="131"/>
      <c r="D10" s="132"/>
      <c r="F10" s="214"/>
    </row>
    <row r="11" spans="1:6" x14ac:dyDescent="0.25">
      <c r="A11" s="121"/>
      <c r="B11" s="55" t="s">
        <v>38</v>
      </c>
      <c r="C11" s="122">
        <f>IF('P-1'!S4=0,0,1)</f>
        <v>0</v>
      </c>
      <c r="D11" s="123">
        <v>1</v>
      </c>
      <c r="F11" s="214"/>
    </row>
    <row r="12" spans="1:6" x14ac:dyDescent="0.25">
      <c r="A12" s="121"/>
      <c r="B12" s="55" t="s">
        <v>40</v>
      </c>
      <c r="C12" s="122">
        <f>IF('P-1'!S5=0,0,1)</f>
        <v>0</v>
      </c>
      <c r="D12" s="123">
        <v>1</v>
      </c>
      <c r="F12" s="214"/>
    </row>
    <row r="13" spans="1:6" x14ac:dyDescent="0.25">
      <c r="A13" s="121"/>
      <c r="B13" s="55" t="s">
        <v>147</v>
      </c>
      <c r="C13" s="122">
        <f>IF('P-3'!D20=0,0,1)</f>
        <v>0</v>
      </c>
      <c r="D13" s="123">
        <v>1</v>
      </c>
      <c r="F13" s="214"/>
    </row>
    <row r="14" spans="1:6" ht="18.75" x14ac:dyDescent="0.3">
      <c r="A14" s="130" t="s">
        <v>169</v>
      </c>
      <c r="B14" s="131"/>
      <c r="C14" s="131"/>
      <c r="D14" s="132"/>
      <c r="F14" s="214"/>
    </row>
    <row r="15" spans="1:6" x14ac:dyDescent="0.25">
      <c r="A15" s="121"/>
      <c r="B15" s="55" t="s">
        <v>148</v>
      </c>
      <c r="C15" s="122">
        <f>IF('P-4'!Q43&lt;10,0,2)</f>
        <v>0</v>
      </c>
      <c r="D15" s="123">
        <v>2</v>
      </c>
      <c r="F15" s="214"/>
    </row>
    <row r="16" spans="1:6" ht="18.75" x14ac:dyDescent="0.3">
      <c r="A16" s="130" t="s">
        <v>170</v>
      </c>
      <c r="B16" s="131"/>
      <c r="C16" s="131"/>
      <c r="D16" s="132"/>
      <c r="F16" s="214"/>
    </row>
    <row r="17" spans="1:6" x14ac:dyDescent="0.25">
      <c r="A17" s="121"/>
      <c r="B17" s="55" t="s">
        <v>149</v>
      </c>
      <c r="C17" s="122">
        <f>IF('P-5'!D4="",0,3)</f>
        <v>0</v>
      </c>
      <c r="D17" s="123">
        <v>3</v>
      </c>
      <c r="F17" s="214"/>
    </row>
    <row r="18" spans="1:6" x14ac:dyDescent="0.25">
      <c r="A18" s="121"/>
      <c r="B18" s="55" t="s">
        <v>94</v>
      </c>
      <c r="C18" s="122">
        <f>IF('P-5'!J4&gt;0,1,0)</f>
        <v>0</v>
      </c>
      <c r="D18" s="123">
        <v>1</v>
      </c>
      <c r="F18" s="214"/>
    </row>
    <row r="19" spans="1:6" x14ac:dyDescent="0.25">
      <c r="A19" s="121"/>
      <c r="B19" s="55" t="s">
        <v>173</v>
      </c>
      <c r="C19" s="122">
        <f>IF('P-5'!K4="Y",1,0)</f>
        <v>0</v>
      </c>
      <c r="D19" s="123">
        <v>1</v>
      </c>
    </row>
    <row r="20" spans="1:6" x14ac:dyDescent="0.25">
      <c r="A20" s="121"/>
      <c r="B20" s="55" t="s">
        <v>92</v>
      </c>
      <c r="C20" s="122">
        <f>IF('P-5'!L4="Y",1,0)</f>
        <v>0</v>
      </c>
      <c r="D20" s="123">
        <v>1</v>
      </c>
    </row>
    <row r="21" spans="1:6" ht="18.75" x14ac:dyDescent="0.3">
      <c r="A21" s="130" t="s">
        <v>171</v>
      </c>
      <c r="B21" s="131"/>
      <c r="C21" s="131"/>
      <c r="D21" s="132"/>
    </row>
    <row r="22" spans="1:6" x14ac:dyDescent="0.25">
      <c r="A22" s="121"/>
      <c r="B22" s="55" t="s">
        <v>150</v>
      </c>
      <c r="C22" s="122">
        <f>IF(SUM('P-6'!B3:B10)&gt;0,2,0)</f>
        <v>0</v>
      </c>
      <c r="D22" s="123">
        <v>2</v>
      </c>
    </row>
    <row r="23" spans="1:6" ht="18.75" x14ac:dyDescent="0.3">
      <c r="A23" s="130" t="s">
        <v>172</v>
      </c>
      <c r="B23" s="131"/>
      <c r="C23" s="131"/>
      <c r="D23" s="132"/>
    </row>
    <row r="24" spans="1:6" x14ac:dyDescent="0.25">
      <c r="A24" s="121"/>
      <c r="B24" s="55" t="s">
        <v>122</v>
      </c>
      <c r="C24" s="122">
        <f>IF('P-7'!C5='P-7'!C4,1,0)</f>
        <v>1</v>
      </c>
      <c r="D24" s="123">
        <v>1</v>
      </c>
    </row>
    <row r="25" spans="1:6" x14ac:dyDescent="0.25">
      <c r="A25" s="121"/>
      <c r="B25" s="55" t="s">
        <v>123</v>
      </c>
      <c r="C25" s="122">
        <f>IF(SUM('P-7'!C8:C12)='P-7'!C14,1,0)</f>
        <v>0</v>
      </c>
      <c r="D25" s="123">
        <v>1</v>
      </c>
    </row>
    <row r="26" spans="1:6" x14ac:dyDescent="0.25">
      <c r="A26" s="121"/>
      <c r="B26" s="55" t="s">
        <v>124</v>
      </c>
      <c r="C26" s="122">
        <f>IF('P-1'!S11='P-7'!C16,1,0)</f>
        <v>1</v>
      </c>
      <c r="D26" s="123">
        <v>1</v>
      </c>
    </row>
    <row r="27" spans="1:6" x14ac:dyDescent="0.25">
      <c r="A27" s="121"/>
      <c r="B27" s="55" t="s">
        <v>151</v>
      </c>
      <c r="C27" s="122">
        <f>IF('P-7'!C5='P-7'!C18,2,0)</f>
        <v>2</v>
      </c>
      <c r="D27" s="123">
        <v>2</v>
      </c>
    </row>
    <row r="28" spans="1:6" s="128" customFormat="1" ht="27" thickBot="1" x14ac:dyDescent="0.45">
      <c r="A28" s="124"/>
      <c r="B28" s="125" t="s">
        <v>155</v>
      </c>
      <c r="C28" s="126">
        <f>C4+C5+C7+C8+C9+C11+C12+C13+C15+C18+C20+C17+C19+C22+C24+C26+C25+C27</f>
        <v>4</v>
      </c>
      <c r="D28" s="127">
        <v>31</v>
      </c>
    </row>
  </sheetData>
  <mergeCells count="8">
    <mergeCell ref="A23:D23"/>
    <mergeCell ref="A3:C3"/>
    <mergeCell ref="F9:F18"/>
    <mergeCell ref="A6:D6"/>
    <mergeCell ref="A10:D10"/>
    <mergeCell ref="A14:D14"/>
    <mergeCell ref="A16:D16"/>
    <mergeCell ref="A21:D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workbookViewId="0">
      <selection activeCell="G13" sqref="G13"/>
    </sheetView>
  </sheetViews>
  <sheetFormatPr defaultRowHeight="15" x14ac:dyDescent="0.25"/>
  <cols>
    <col min="1" max="1" width="13.5703125" style="1" customWidth="1"/>
    <col min="2" max="2" width="13.7109375" style="1" customWidth="1"/>
    <col min="3" max="3" width="14.28515625" style="1" customWidth="1"/>
    <col min="4" max="4" width="5.5703125" style="1" customWidth="1"/>
    <col min="5" max="6" width="11.5703125" style="1" bestFit="1" customWidth="1"/>
    <col min="7" max="7" width="10.5703125" style="1" bestFit="1" customWidth="1"/>
    <col min="8" max="12" width="9.140625" style="1"/>
    <col min="13" max="13" width="13.5703125" style="1" hidden="1" customWidth="1"/>
    <col min="14" max="14" width="13.7109375" style="1" hidden="1" customWidth="1"/>
    <col min="15" max="15" width="14.28515625" style="1" hidden="1" customWidth="1"/>
    <col min="16" max="16" width="5.5703125" style="1" hidden="1" customWidth="1"/>
    <col min="17" max="18" width="11.5703125" style="1" hidden="1" customWidth="1"/>
    <col min="19" max="19" width="10.5703125" style="1" hidden="1" customWidth="1"/>
    <col min="20" max="21" width="9.140625" style="1" customWidth="1"/>
    <col min="22" max="16384" width="9.140625" style="1"/>
  </cols>
  <sheetData>
    <row r="1" spans="1:19" x14ac:dyDescent="0.25">
      <c r="A1" s="135" t="s">
        <v>141</v>
      </c>
      <c r="B1" s="136"/>
      <c r="C1" s="136"/>
      <c r="D1" s="136"/>
      <c r="E1" s="137"/>
      <c r="F1" s="179"/>
      <c r="G1" s="179"/>
      <c r="H1" s="179"/>
      <c r="I1" s="179"/>
      <c r="J1" s="179"/>
      <c r="M1" s="135" t="s">
        <v>141</v>
      </c>
      <c r="N1" s="136"/>
      <c r="O1" s="136"/>
      <c r="P1" s="136"/>
      <c r="Q1" s="137"/>
    </row>
    <row r="2" spans="1:19" x14ac:dyDescent="0.25">
      <c r="A2" s="138"/>
      <c r="B2" s="139"/>
      <c r="C2" s="139"/>
      <c r="D2" s="139"/>
      <c r="E2" s="140"/>
      <c r="F2" s="179"/>
      <c r="G2" s="179"/>
      <c r="H2" s="179"/>
      <c r="I2" s="179"/>
      <c r="J2" s="179"/>
      <c r="M2" s="138"/>
      <c r="N2" s="139"/>
      <c r="O2" s="139"/>
      <c r="P2" s="139"/>
      <c r="Q2" s="140"/>
    </row>
    <row r="3" spans="1:19" ht="30" x14ac:dyDescent="0.25">
      <c r="A3" s="21" t="s">
        <v>37</v>
      </c>
      <c r="B3" s="21" t="s">
        <v>68</v>
      </c>
      <c r="C3" s="21" t="s">
        <v>69</v>
      </c>
      <c r="D3" s="21" t="s">
        <v>140</v>
      </c>
      <c r="E3" s="21" t="s">
        <v>105</v>
      </c>
      <c r="F3" s="179"/>
      <c r="G3" s="179"/>
      <c r="H3" s="179"/>
      <c r="I3" s="179"/>
      <c r="J3" s="179"/>
      <c r="M3" s="21" t="s">
        <v>37</v>
      </c>
      <c r="N3" s="21" t="s">
        <v>68</v>
      </c>
      <c r="O3" s="21" t="s">
        <v>69</v>
      </c>
      <c r="P3" s="21" t="s">
        <v>140</v>
      </c>
      <c r="Q3" s="21" t="s">
        <v>105</v>
      </c>
    </row>
    <row r="4" spans="1:19" x14ac:dyDescent="0.25">
      <c r="A4" s="13">
        <v>5</v>
      </c>
      <c r="B4" s="13">
        <v>15</v>
      </c>
      <c r="C4" s="13"/>
      <c r="D4" s="12">
        <v>15</v>
      </c>
      <c r="E4" s="15"/>
      <c r="F4" s="179"/>
      <c r="G4" s="179"/>
      <c r="H4" s="179"/>
      <c r="I4" s="179"/>
      <c r="J4" s="179"/>
      <c r="M4" s="13">
        <v>5</v>
      </c>
      <c r="N4" s="13">
        <v>15</v>
      </c>
      <c r="O4" s="13">
        <f>N4-M4</f>
        <v>10</v>
      </c>
      <c r="P4" s="12">
        <v>15</v>
      </c>
      <c r="Q4" s="15">
        <f>O4*P4</f>
        <v>150</v>
      </c>
      <c r="S4" s="29">
        <f>SUM('P-3'!E4:E10)</f>
        <v>0</v>
      </c>
    </row>
    <row r="5" spans="1:19" x14ac:dyDescent="0.25">
      <c r="A5" s="13">
        <v>10</v>
      </c>
      <c r="B5" s="13">
        <v>20</v>
      </c>
      <c r="C5" s="13"/>
      <c r="D5" s="12">
        <v>12</v>
      </c>
      <c r="E5" s="15"/>
      <c r="F5" s="179"/>
      <c r="G5" s="179"/>
      <c r="H5" s="179"/>
      <c r="I5" s="179"/>
      <c r="J5" s="179"/>
      <c r="M5" s="13">
        <v>10</v>
      </c>
      <c r="N5" s="13">
        <v>20</v>
      </c>
      <c r="O5" s="13">
        <f t="shared" ref="O5:O13" si="0">N5-M5</f>
        <v>10</v>
      </c>
      <c r="P5" s="12">
        <v>12</v>
      </c>
      <c r="Q5" s="15">
        <f t="shared" ref="Q5:Q13" si="1">O5*P5</f>
        <v>120</v>
      </c>
      <c r="S5" s="1">
        <f>SUM('P-3'!G4:G10)</f>
        <v>0</v>
      </c>
    </row>
    <row r="6" spans="1:19" x14ac:dyDescent="0.25">
      <c r="A6" s="13">
        <v>0.75</v>
      </c>
      <c r="B6" s="13">
        <v>1.5</v>
      </c>
      <c r="C6" s="13"/>
      <c r="D6" s="12">
        <v>10</v>
      </c>
      <c r="E6" s="15"/>
      <c r="F6" s="179"/>
      <c r="G6" s="179"/>
      <c r="H6" s="179"/>
      <c r="I6" s="179"/>
      <c r="J6" s="179"/>
      <c r="M6" s="13">
        <v>0.75</v>
      </c>
      <c r="N6" s="13">
        <v>1.5</v>
      </c>
      <c r="O6" s="13">
        <f t="shared" si="0"/>
        <v>0.75</v>
      </c>
      <c r="P6" s="12">
        <v>10</v>
      </c>
      <c r="Q6" s="15">
        <f t="shared" si="1"/>
        <v>7.5</v>
      </c>
    </row>
    <row r="7" spans="1:19" x14ac:dyDescent="0.25">
      <c r="A7" s="13">
        <v>0.25</v>
      </c>
      <c r="B7" s="13">
        <v>6</v>
      </c>
      <c r="C7" s="13"/>
      <c r="D7" s="12">
        <v>8</v>
      </c>
      <c r="E7" s="15"/>
      <c r="F7" s="179"/>
      <c r="G7" s="179"/>
      <c r="H7" s="179"/>
      <c r="I7" s="179"/>
      <c r="J7" s="179"/>
      <c r="M7" s="13">
        <v>0.25</v>
      </c>
      <c r="N7" s="13">
        <v>6</v>
      </c>
      <c r="O7" s="13">
        <f t="shared" si="0"/>
        <v>5.75</v>
      </c>
      <c r="P7" s="12">
        <v>8</v>
      </c>
      <c r="Q7" s="15">
        <f t="shared" si="1"/>
        <v>46</v>
      </c>
    </row>
    <row r="8" spans="1:19" x14ac:dyDescent="0.25">
      <c r="A8" s="13">
        <v>1.29</v>
      </c>
      <c r="B8" s="13">
        <v>8.99</v>
      </c>
      <c r="C8" s="13"/>
      <c r="D8" s="12">
        <v>9</v>
      </c>
      <c r="E8" s="15"/>
      <c r="F8" s="179"/>
      <c r="G8" s="179"/>
      <c r="H8" s="179"/>
      <c r="I8" s="179"/>
      <c r="J8" s="179"/>
      <c r="M8" s="13">
        <v>1.29</v>
      </c>
      <c r="N8" s="13">
        <v>8.99</v>
      </c>
      <c r="O8" s="13">
        <f t="shared" si="0"/>
        <v>7.7</v>
      </c>
      <c r="P8" s="12">
        <v>9</v>
      </c>
      <c r="Q8" s="15">
        <f t="shared" si="1"/>
        <v>69.3</v>
      </c>
    </row>
    <row r="9" spans="1:19" x14ac:dyDescent="0.25">
      <c r="A9" s="13">
        <v>3</v>
      </c>
      <c r="B9" s="13">
        <v>14</v>
      </c>
      <c r="C9" s="13"/>
      <c r="D9" s="12">
        <v>10</v>
      </c>
      <c r="E9" s="15"/>
      <c r="F9" s="179"/>
      <c r="G9" s="179"/>
      <c r="H9" s="179"/>
      <c r="I9" s="179"/>
      <c r="J9" s="179"/>
      <c r="M9" s="13">
        <v>3</v>
      </c>
      <c r="N9" s="13">
        <v>14</v>
      </c>
      <c r="O9" s="13">
        <f t="shared" si="0"/>
        <v>11</v>
      </c>
      <c r="P9" s="12">
        <v>10</v>
      </c>
      <c r="Q9" s="15">
        <f t="shared" si="1"/>
        <v>110</v>
      </c>
    </row>
    <row r="10" spans="1:19" x14ac:dyDescent="0.25">
      <c r="A10" s="13">
        <v>6</v>
      </c>
      <c r="B10" s="13">
        <v>15</v>
      </c>
      <c r="C10" s="13"/>
      <c r="D10" s="12">
        <v>5</v>
      </c>
      <c r="E10" s="15"/>
      <c r="F10" s="179"/>
      <c r="G10" s="179"/>
      <c r="H10" s="179"/>
      <c r="I10" s="179"/>
      <c r="J10" s="179"/>
      <c r="M10" s="13">
        <v>6</v>
      </c>
      <c r="N10" s="13">
        <v>15</v>
      </c>
      <c r="O10" s="13">
        <f t="shared" si="0"/>
        <v>9</v>
      </c>
      <c r="P10" s="12">
        <v>5</v>
      </c>
      <c r="Q10" s="15">
        <f t="shared" si="1"/>
        <v>45</v>
      </c>
      <c r="S10" s="1">
        <f>IF(F31=R31,5,0)</f>
        <v>0</v>
      </c>
    </row>
    <row r="11" spans="1:19" x14ac:dyDescent="0.25">
      <c r="A11" s="13">
        <v>14</v>
      </c>
      <c r="B11" s="13">
        <v>25</v>
      </c>
      <c r="C11" s="13"/>
      <c r="D11" s="12">
        <v>15</v>
      </c>
      <c r="E11" s="15"/>
      <c r="F11" s="179"/>
      <c r="G11" s="179"/>
      <c r="H11" s="179"/>
      <c r="I11" s="179"/>
      <c r="J11" s="179"/>
      <c r="M11" s="13">
        <v>14</v>
      </c>
      <c r="N11" s="13">
        <v>25</v>
      </c>
      <c r="O11" s="13">
        <f t="shared" si="0"/>
        <v>11</v>
      </c>
      <c r="P11" s="12">
        <v>15</v>
      </c>
      <c r="Q11" s="15">
        <f t="shared" si="1"/>
        <v>165</v>
      </c>
      <c r="S11" s="29">
        <f>'P-7'!C5-'P-7'!C14</f>
        <v>0</v>
      </c>
    </row>
    <row r="12" spans="1:19" x14ac:dyDescent="0.25">
      <c r="A12" s="13">
        <v>450</v>
      </c>
      <c r="B12" s="13">
        <v>1500</v>
      </c>
      <c r="C12" s="13"/>
      <c r="D12" s="12">
        <v>15</v>
      </c>
      <c r="E12" s="15"/>
      <c r="F12" s="179"/>
      <c r="G12" s="179"/>
      <c r="H12" s="179"/>
      <c r="I12" s="179"/>
      <c r="J12" s="179"/>
      <c r="M12" s="13">
        <v>450</v>
      </c>
      <c r="N12" s="13">
        <v>1500</v>
      </c>
      <c r="O12" s="13">
        <f t="shared" si="0"/>
        <v>1050</v>
      </c>
      <c r="P12" s="12">
        <v>15</v>
      </c>
      <c r="Q12" s="15">
        <f t="shared" si="1"/>
        <v>15750</v>
      </c>
    </row>
    <row r="13" spans="1:19" x14ac:dyDescent="0.25">
      <c r="A13" s="13">
        <v>12.5</v>
      </c>
      <c r="B13" s="13">
        <v>98</v>
      </c>
      <c r="C13" s="13"/>
      <c r="D13" s="12">
        <v>6</v>
      </c>
      <c r="E13" s="15"/>
      <c r="F13" s="179"/>
      <c r="G13" s="179"/>
      <c r="H13" s="179"/>
      <c r="I13" s="179"/>
      <c r="J13" s="179"/>
      <c r="M13" s="13">
        <v>12.5</v>
      </c>
      <c r="N13" s="13">
        <v>98</v>
      </c>
      <c r="O13" s="13">
        <f t="shared" si="0"/>
        <v>85.5</v>
      </c>
      <c r="P13" s="12">
        <v>6</v>
      </c>
      <c r="Q13" s="15">
        <f t="shared" si="1"/>
        <v>513</v>
      </c>
    </row>
    <row r="14" spans="1:19" x14ac:dyDescent="0.25">
      <c r="A14" s="179"/>
      <c r="B14" s="179"/>
      <c r="C14" s="179"/>
      <c r="D14" s="179"/>
      <c r="E14" s="15"/>
      <c r="F14" s="179"/>
      <c r="G14" s="179"/>
      <c r="H14" s="179"/>
      <c r="I14" s="179"/>
      <c r="J14" s="179"/>
      <c r="Q14" s="15">
        <f>SUM(Q4:Q13)</f>
        <v>16975.8</v>
      </c>
    </row>
    <row r="15" spans="1:19" x14ac:dyDescent="0.25">
      <c r="A15" s="179"/>
      <c r="B15" s="179"/>
      <c r="C15" s="179"/>
      <c r="D15" s="179"/>
      <c r="E15" s="179"/>
      <c r="F15" s="179"/>
      <c r="G15" s="179"/>
      <c r="H15" s="179"/>
      <c r="I15" s="179"/>
      <c r="J15" s="179"/>
    </row>
    <row r="16" spans="1:19" x14ac:dyDescent="0.25">
      <c r="A16" s="179"/>
      <c r="B16" s="179"/>
      <c r="C16" s="179"/>
      <c r="D16" s="179"/>
      <c r="E16" s="179"/>
      <c r="F16" s="179"/>
      <c r="G16" s="179"/>
      <c r="H16" s="179"/>
      <c r="I16" s="179"/>
      <c r="J16" s="179"/>
    </row>
    <row r="17" spans="1:19" ht="15" customHeight="1" x14ac:dyDescent="0.25">
      <c r="A17" s="141" t="s">
        <v>142</v>
      </c>
      <c r="B17" s="141"/>
      <c r="C17" s="141"/>
      <c r="D17" s="141"/>
      <c r="E17" s="141"/>
      <c r="F17" s="141"/>
      <c r="G17" s="141"/>
      <c r="H17" s="179"/>
      <c r="I17" s="179"/>
      <c r="J17" s="179"/>
      <c r="M17" s="141" t="s">
        <v>142</v>
      </c>
      <c r="N17" s="141"/>
      <c r="O17" s="141"/>
      <c r="P17" s="141"/>
      <c r="Q17" s="141"/>
      <c r="R17" s="141"/>
      <c r="S17" s="141"/>
    </row>
    <row r="18" spans="1:19" ht="15" customHeight="1" x14ac:dyDescent="0.25">
      <c r="A18" s="141"/>
      <c r="B18" s="141"/>
      <c r="C18" s="141"/>
      <c r="D18" s="141"/>
      <c r="E18" s="141"/>
      <c r="F18" s="141"/>
      <c r="G18" s="141"/>
      <c r="H18" s="179"/>
      <c r="I18" s="179"/>
      <c r="J18" s="179"/>
      <c r="M18" s="141"/>
      <c r="N18" s="141"/>
      <c r="O18" s="141"/>
      <c r="P18" s="141"/>
      <c r="Q18" s="141"/>
      <c r="R18" s="141"/>
      <c r="S18" s="141"/>
    </row>
    <row r="19" spans="1:19" ht="30" x14ac:dyDescent="0.25">
      <c r="A19" s="21" t="s">
        <v>37</v>
      </c>
      <c r="B19" s="21" t="s">
        <v>68</v>
      </c>
      <c r="C19" s="21" t="s">
        <v>69</v>
      </c>
      <c r="D19" s="21" t="s">
        <v>140</v>
      </c>
      <c r="E19" s="118" t="s">
        <v>143</v>
      </c>
      <c r="F19" s="21" t="s">
        <v>105</v>
      </c>
      <c r="G19" s="21" t="s">
        <v>144</v>
      </c>
      <c r="H19" s="179"/>
      <c r="I19" s="179"/>
      <c r="J19" s="179"/>
      <c r="M19" s="21" t="s">
        <v>37</v>
      </c>
      <c r="N19" s="21" t="s">
        <v>68</v>
      </c>
      <c r="O19" s="21" t="s">
        <v>69</v>
      </c>
      <c r="P19" s="21" t="s">
        <v>140</v>
      </c>
      <c r="Q19" s="118" t="s">
        <v>143</v>
      </c>
      <c r="R19" s="21" t="s">
        <v>105</v>
      </c>
      <c r="S19" s="21" t="s">
        <v>144</v>
      </c>
    </row>
    <row r="20" spans="1:19" x14ac:dyDescent="0.25">
      <c r="A20" s="13">
        <v>4</v>
      </c>
      <c r="B20" s="13">
        <v>25</v>
      </c>
      <c r="C20" s="13"/>
      <c r="D20" s="12">
        <v>14</v>
      </c>
      <c r="E20" s="12"/>
      <c r="F20" s="15">
        <f>C20*E20</f>
        <v>0</v>
      </c>
      <c r="G20" s="15"/>
      <c r="H20" s="179"/>
      <c r="I20" s="179"/>
      <c r="J20" s="179"/>
      <c r="M20" s="13">
        <v>4</v>
      </c>
      <c r="N20" s="13">
        <v>25</v>
      </c>
      <c r="O20" s="13">
        <f>N20-M20</f>
        <v>21</v>
      </c>
      <c r="P20" s="12">
        <v>14</v>
      </c>
      <c r="Q20" s="12">
        <v>10</v>
      </c>
      <c r="R20" s="15">
        <f>Q20*O20</f>
        <v>210</v>
      </c>
      <c r="S20" s="15">
        <f>(P20-Q20)*M20</f>
        <v>16</v>
      </c>
    </row>
    <row r="21" spans="1:19" x14ac:dyDescent="0.25">
      <c r="A21" s="13">
        <v>25</v>
      </c>
      <c r="B21" s="13">
        <v>65</v>
      </c>
      <c r="C21" s="13"/>
      <c r="D21" s="12">
        <v>21</v>
      </c>
      <c r="E21" s="12"/>
      <c r="F21" s="15">
        <f t="shared" ref="F21:F29" si="2">C21*E21</f>
        <v>0</v>
      </c>
      <c r="G21" s="15"/>
      <c r="H21" s="179"/>
      <c r="I21" s="179"/>
      <c r="J21" s="179"/>
      <c r="M21" s="13">
        <v>25</v>
      </c>
      <c r="N21" s="13">
        <v>65</v>
      </c>
      <c r="O21" s="13">
        <f t="shared" ref="O21:O29" si="3">N21-M21</f>
        <v>40</v>
      </c>
      <c r="P21" s="12">
        <v>21</v>
      </c>
      <c r="Q21" s="12">
        <v>8</v>
      </c>
      <c r="R21" s="15">
        <f t="shared" ref="R21:R29" si="4">Q21*O21</f>
        <v>320</v>
      </c>
      <c r="S21" s="15">
        <f t="shared" ref="S21:S29" si="5">(P21-Q21)*M21</f>
        <v>325</v>
      </c>
    </row>
    <row r="22" spans="1:19" x14ac:dyDescent="0.25">
      <c r="A22" s="13">
        <v>4</v>
      </c>
      <c r="B22" s="13">
        <v>15</v>
      </c>
      <c r="C22" s="13"/>
      <c r="D22" s="12">
        <v>36</v>
      </c>
      <c r="E22" s="12"/>
      <c r="F22" s="15">
        <f t="shared" si="2"/>
        <v>0</v>
      </c>
      <c r="G22" s="15"/>
      <c r="H22" s="179"/>
      <c r="I22" s="179"/>
      <c r="J22" s="179"/>
      <c r="M22" s="13">
        <v>4</v>
      </c>
      <c r="N22" s="13">
        <v>15</v>
      </c>
      <c r="O22" s="13">
        <f t="shared" si="3"/>
        <v>11</v>
      </c>
      <c r="P22" s="12">
        <v>36</v>
      </c>
      <c r="Q22" s="12">
        <v>6</v>
      </c>
      <c r="R22" s="15">
        <f t="shared" si="4"/>
        <v>66</v>
      </c>
      <c r="S22" s="15">
        <f t="shared" si="5"/>
        <v>120</v>
      </c>
    </row>
    <row r="23" spans="1:19" x14ac:dyDescent="0.25">
      <c r="A23" s="13">
        <v>850</v>
      </c>
      <c r="B23" s="13">
        <v>1200</v>
      </c>
      <c r="C23" s="13"/>
      <c r="D23" s="12">
        <v>2</v>
      </c>
      <c r="E23" s="12"/>
      <c r="F23" s="15">
        <f t="shared" si="2"/>
        <v>0</v>
      </c>
      <c r="G23" s="15"/>
      <c r="H23" s="179"/>
      <c r="I23" s="179"/>
      <c r="J23" s="179"/>
      <c r="M23" s="13">
        <v>850</v>
      </c>
      <c r="N23" s="13">
        <v>1200</v>
      </c>
      <c r="O23" s="13">
        <f t="shared" si="3"/>
        <v>350</v>
      </c>
      <c r="P23" s="12">
        <v>2</v>
      </c>
      <c r="Q23" s="12">
        <v>1</v>
      </c>
      <c r="R23" s="15">
        <f t="shared" si="4"/>
        <v>350</v>
      </c>
      <c r="S23" s="15">
        <f t="shared" si="5"/>
        <v>850</v>
      </c>
    </row>
    <row r="24" spans="1:19" x14ac:dyDescent="0.25">
      <c r="A24" s="13">
        <v>28</v>
      </c>
      <c r="B24" s="13">
        <v>89</v>
      </c>
      <c r="C24" s="13"/>
      <c r="D24" s="12">
        <v>58</v>
      </c>
      <c r="E24" s="12"/>
      <c r="F24" s="15">
        <f t="shared" si="2"/>
        <v>0</v>
      </c>
      <c r="G24" s="15"/>
      <c r="H24" s="179"/>
      <c r="I24" s="179"/>
      <c r="J24" s="179"/>
      <c r="M24" s="13">
        <v>28</v>
      </c>
      <c r="N24" s="13">
        <v>89</v>
      </c>
      <c r="O24" s="13">
        <f t="shared" si="3"/>
        <v>61</v>
      </c>
      <c r="P24" s="12">
        <v>58</v>
      </c>
      <c r="Q24" s="12">
        <v>57</v>
      </c>
      <c r="R24" s="15">
        <f t="shared" si="4"/>
        <v>3477</v>
      </c>
      <c r="S24" s="15">
        <f t="shared" si="5"/>
        <v>28</v>
      </c>
    </row>
    <row r="25" spans="1:19" x14ac:dyDescent="0.25">
      <c r="A25" s="13">
        <v>17</v>
      </c>
      <c r="B25" s="13">
        <v>95</v>
      </c>
      <c r="C25" s="13"/>
      <c r="D25" s="12">
        <v>69</v>
      </c>
      <c r="E25" s="12"/>
      <c r="F25" s="15">
        <f t="shared" si="2"/>
        <v>0</v>
      </c>
      <c r="G25" s="15"/>
      <c r="H25" s="179"/>
      <c r="I25" s="179"/>
      <c r="J25" s="179"/>
      <c r="M25" s="13">
        <v>17</v>
      </c>
      <c r="N25" s="13">
        <v>95</v>
      </c>
      <c r="O25" s="13">
        <f t="shared" si="3"/>
        <v>78</v>
      </c>
      <c r="P25" s="12">
        <v>69</v>
      </c>
      <c r="Q25" s="12">
        <v>60</v>
      </c>
      <c r="R25" s="15">
        <f t="shared" si="4"/>
        <v>4680</v>
      </c>
      <c r="S25" s="15">
        <f t="shared" si="5"/>
        <v>153</v>
      </c>
    </row>
    <row r="26" spans="1:19" x14ac:dyDescent="0.25">
      <c r="A26" s="13">
        <v>24</v>
      </c>
      <c r="B26" s="13">
        <v>65</v>
      </c>
      <c r="C26" s="13"/>
      <c r="D26" s="12">
        <v>311</v>
      </c>
      <c r="E26" s="12"/>
      <c r="F26" s="15">
        <f t="shared" si="2"/>
        <v>0</v>
      </c>
      <c r="G26" s="15"/>
      <c r="H26" s="179"/>
      <c r="I26" s="179"/>
      <c r="J26" s="179"/>
      <c r="M26" s="13">
        <v>24</v>
      </c>
      <c r="N26" s="13">
        <v>65</v>
      </c>
      <c r="O26" s="13">
        <f t="shared" si="3"/>
        <v>41</v>
      </c>
      <c r="P26" s="12">
        <v>311</v>
      </c>
      <c r="Q26" s="12">
        <v>301</v>
      </c>
      <c r="R26" s="15">
        <f t="shared" si="4"/>
        <v>12341</v>
      </c>
      <c r="S26" s="15">
        <f t="shared" si="5"/>
        <v>240</v>
      </c>
    </row>
    <row r="27" spans="1:19" x14ac:dyDescent="0.25">
      <c r="A27" s="13">
        <v>2</v>
      </c>
      <c r="B27" s="13">
        <v>11</v>
      </c>
      <c r="C27" s="13"/>
      <c r="D27" s="12">
        <v>12</v>
      </c>
      <c r="E27" s="12"/>
      <c r="F27" s="15">
        <f t="shared" si="2"/>
        <v>0</v>
      </c>
      <c r="G27" s="15"/>
      <c r="H27" s="179"/>
      <c r="I27" s="179"/>
      <c r="J27" s="179"/>
      <c r="M27" s="13">
        <v>2</v>
      </c>
      <c r="N27" s="13">
        <v>11</v>
      </c>
      <c r="O27" s="13">
        <f t="shared" si="3"/>
        <v>9</v>
      </c>
      <c r="P27" s="12">
        <v>12</v>
      </c>
      <c r="Q27" s="12">
        <v>11</v>
      </c>
      <c r="R27" s="15">
        <f t="shared" si="4"/>
        <v>99</v>
      </c>
      <c r="S27" s="15">
        <f t="shared" si="5"/>
        <v>2</v>
      </c>
    </row>
    <row r="28" spans="1:19" x14ac:dyDescent="0.25">
      <c r="A28" s="13">
        <v>1</v>
      </c>
      <c r="B28" s="13">
        <v>12</v>
      </c>
      <c r="C28" s="13"/>
      <c r="D28" s="12">
        <v>25</v>
      </c>
      <c r="E28" s="12"/>
      <c r="F28" s="15">
        <f t="shared" si="2"/>
        <v>0</v>
      </c>
      <c r="G28" s="15"/>
      <c r="H28" s="179"/>
      <c r="I28" s="179"/>
      <c r="J28" s="179"/>
      <c r="M28" s="13">
        <v>1</v>
      </c>
      <c r="N28" s="13">
        <v>12</v>
      </c>
      <c r="O28" s="13">
        <f t="shared" si="3"/>
        <v>11</v>
      </c>
      <c r="P28" s="12">
        <v>25</v>
      </c>
      <c r="Q28" s="12">
        <v>4</v>
      </c>
      <c r="R28" s="15">
        <f t="shared" si="4"/>
        <v>44</v>
      </c>
      <c r="S28" s="15">
        <f t="shared" si="5"/>
        <v>21</v>
      </c>
    </row>
    <row r="29" spans="1:19" x14ac:dyDescent="0.25">
      <c r="A29" s="13">
        <v>8.25</v>
      </c>
      <c r="B29" s="13">
        <v>19</v>
      </c>
      <c r="C29" s="13"/>
      <c r="D29" s="12">
        <v>14</v>
      </c>
      <c r="E29" s="12"/>
      <c r="F29" s="15">
        <f t="shared" si="2"/>
        <v>0</v>
      </c>
      <c r="G29" s="15"/>
      <c r="H29" s="179"/>
      <c r="I29" s="179"/>
      <c r="J29" s="179"/>
      <c r="M29" s="13">
        <v>8.25</v>
      </c>
      <c r="N29" s="13">
        <v>19</v>
      </c>
      <c r="O29" s="13">
        <f t="shared" si="3"/>
        <v>10.75</v>
      </c>
      <c r="P29" s="12">
        <v>14</v>
      </c>
      <c r="Q29" s="12">
        <v>12</v>
      </c>
      <c r="R29" s="15">
        <f t="shared" si="4"/>
        <v>129</v>
      </c>
      <c r="S29" s="15">
        <f t="shared" si="5"/>
        <v>16.5</v>
      </c>
    </row>
    <row r="30" spans="1:19" x14ac:dyDescent="0.25">
      <c r="A30" s="179"/>
      <c r="B30" s="179"/>
      <c r="C30" s="179"/>
      <c r="D30" s="179"/>
      <c r="E30" s="179"/>
      <c r="F30" s="15"/>
      <c r="G30" s="15"/>
      <c r="H30" s="179"/>
      <c r="I30" s="179"/>
      <c r="J30" s="179"/>
      <c r="R30" s="15">
        <f>SUM(R20:R29)</f>
        <v>21716</v>
      </c>
      <c r="S30" s="15">
        <f>SUM(S20:S29)</f>
        <v>1771.5</v>
      </c>
    </row>
    <row r="31" spans="1:19" x14ac:dyDescent="0.25">
      <c r="A31" s="179"/>
      <c r="B31" s="179"/>
      <c r="C31" s="179"/>
      <c r="D31" s="179"/>
      <c r="E31" s="179" t="s">
        <v>145</v>
      </c>
      <c r="F31" s="142"/>
      <c r="G31" s="143"/>
      <c r="H31" s="179"/>
      <c r="I31" s="179"/>
      <c r="J31" s="179"/>
      <c r="Q31" s="1" t="s">
        <v>145</v>
      </c>
      <c r="R31" s="142">
        <f>R30-S30</f>
        <v>19944.5</v>
      </c>
      <c r="S31" s="143"/>
    </row>
    <row r="32" spans="1:19" x14ac:dyDescent="0.25">
      <c r="A32" s="179"/>
      <c r="B32" s="179"/>
      <c r="C32" s="179"/>
      <c r="D32" s="179"/>
      <c r="E32" s="179"/>
      <c r="F32" s="179"/>
      <c r="G32" s="179"/>
      <c r="H32" s="179"/>
      <c r="I32" s="179"/>
      <c r="J32" s="179"/>
    </row>
    <row r="33" spans="1:10" x14ac:dyDescent="0.25">
      <c r="A33" s="179"/>
      <c r="B33" s="179"/>
      <c r="C33" s="179"/>
      <c r="D33" s="179"/>
      <c r="E33" s="179"/>
      <c r="F33" s="179"/>
      <c r="G33" s="179"/>
      <c r="H33" s="179"/>
      <c r="I33" s="179"/>
      <c r="J33" s="179"/>
    </row>
  </sheetData>
  <mergeCells count="6">
    <mergeCell ref="A1:E2"/>
    <mergeCell ref="A17:G18"/>
    <mergeCell ref="F31:G31"/>
    <mergeCell ref="M1:Q2"/>
    <mergeCell ref="M17:S18"/>
    <mergeCell ref="R31:S31"/>
  </mergeCells>
  <conditionalFormatting sqref="E4:E13">
    <cfRule type="expression" dxfId="10" priority="9">
      <formula>IF(E4=Q4,TRUE)</formula>
    </cfRule>
  </conditionalFormatting>
  <conditionalFormatting sqref="C4:C13">
    <cfRule type="expression" dxfId="9" priority="8">
      <formula>IF(C4=O4,TRUE)</formula>
    </cfRule>
  </conditionalFormatting>
  <conditionalFormatting sqref="E14">
    <cfRule type="expression" dxfId="8" priority="7">
      <formula>IF($E$14=$Q$14,TRUE)</formula>
    </cfRule>
  </conditionalFormatting>
  <conditionalFormatting sqref="C20:C29">
    <cfRule type="expression" dxfId="7" priority="6">
      <formula>IF(C20=O20,TRUE)</formula>
    </cfRule>
  </conditionalFormatting>
  <conditionalFormatting sqref="F20:F29">
    <cfRule type="expression" dxfId="6" priority="5">
      <formula>IF(F20=R20,TRUE)</formula>
    </cfRule>
  </conditionalFormatting>
  <conditionalFormatting sqref="G20:G29">
    <cfRule type="expression" dxfId="5" priority="4">
      <formula>IF(G20=S20,TRUE)</formula>
    </cfRule>
  </conditionalFormatting>
  <conditionalFormatting sqref="G30">
    <cfRule type="expression" dxfId="4" priority="3">
      <formula>IF($G$30=$S$30,TRUE)</formula>
    </cfRule>
  </conditionalFormatting>
  <conditionalFormatting sqref="F30">
    <cfRule type="expression" dxfId="3" priority="2">
      <formula>IF($F$30=$R$30,TRUE)</formula>
    </cfRule>
  </conditionalFormatting>
  <conditionalFormatting sqref="F31:G31">
    <cfRule type="expression" dxfId="2" priority="1">
      <formula>IF($F$31=$R$31,TRUE)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4" workbookViewId="0">
      <selection activeCell="L24" sqref="L24"/>
    </sheetView>
  </sheetViews>
  <sheetFormatPr defaultRowHeight="15" x14ac:dyDescent="0.25"/>
  <cols>
    <col min="1" max="1" width="9.140625" style="1"/>
    <col min="2" max="2" width="22.28515625" style="1" customWidth="1"/>
    <col min="3" max="4" width="9.140625" style="1"/>
    <col min="5" max="5" width="14" style="1" customWidth="1"/>
    <col min="6" max="6" width="10.5703125" style="1" customWidth="1"/>
    <col min="7" max="7" width="8.85546875" style="1" customWidth="1"/>
    <col min="8" max="8" width="15.42578125" style="1" customWidth="1"/>
    <col min="9" max="12" width="9.140625" style="1"/>
    <col min="13" max="13" width="9.28515625" style="1" customWidth="1"/>
    <col min="14" max="15" width="9.28515625" style="1" hidden="1" customWidth="1"/>
    <col min="16" max="17" width="9.140625" style="1" hidden="1" customWidth="1"/>
    <col min="18" max="16384" width="9.140625" style="1"/>
  </cols>
  <sheetData>
    <row r="1" spans="1:17" x14ac:dyDescent="0.25">
      <c r="B1" s="2"/>
      <c r="C1" s="2"/>
      <c r="D1" s="2"/>
      <c r="E1" s="144" t="s">
        <v>86</v>
      </c>
      <c r="F1" s="215"/>
      <c r="G1" s="216"/>
      <c r="H1" s="2"/>
    </row>
    <row r="2" spans="1:17" ht="15.75" thickBot="1" x14ac:dyDescent="0.3">
      <c r="B2" s="7" t="s">
        <v>4</v>
      </c>
      <c r="C2" s="7"/>
      <c r="D2" s="7"/>
      <c r="E2" s="144"/>
      <c r="F2" s="217"/>
      <c r="G2" s="218"/>
      <c r="H2" s="7"/>
    </row>
    <row r="3" spans="1:17" ht="15.75" thickBot="1" x14ac:dyDescent="0.3">
      <c r="B3" s="2"/>
      <c r="C3" s="2"/>
      <c r="D3" s="2"/>
      <c r="E3" s="2"/>
      <c r="F3" s="2"/>
      <c r="G3" s="2"/>
      <c r="H3" s="2"/>
    </row>
    <row r="4" spans="1:17" ht="15" customHeight="1" x14ac:dyDescent="0.25">
      <c r="A4" s="219"/>
      <c r="B4" s="220"/>
      <c r="C4" s="220"/>
      <c r="D4" s="220"/>
      <c r="E4" s="220"/>
      <c r="F4" s="220"/>
      <c r="G4" s="220"/>
      <c r="H4" s="221"/>
    </row>
    <row r="5" spans="1:17" ht="15" customHeight="1" x14ac:dyDescent="0.25">
      <c r="A5" s="222"/>
      <c r="B5" s="223"/>
      <c r="C5" s="223"/>
      <c r="D5" s="223"/>
      <c r="E5" s="223"/>
      <c r="F5" s="223"/>
      <c r="G5" s="223"/>
      <c r="H5" s="224"/>
    </row>
    <row r="6" spans="1:17" ht="15.75" customHeight="1" thickBot="1" x14ac:dyDescent="0.3">
      <c r="A6" s="225"/>
      <c r="B6" s="226"/>
      <c r="C6" s="226"/>
      <c r="D6" s="226"/>
      <c r="E6" s="226"/>
      <c r="F6" s="226"/>
      <c r="G6" s="226"/>
      <c r="H6" s="227"/>
    </row>
    <row r="7" spans="1:17" x14ac:dyDescent="0.25">
      <c r="B7" s="2"/>
      <c r="C7" s="2"/>
      <c r="D7" s="2"/>
      <c r="E7" s="2"/>
      <c r="F7" s="2"/>
      <c r="G7" s="2"/>
      <c r="H7" s="2"/>
    </row>
    <row r="8" spans="1:17" x14ac:dyDescent="0.25">
      <c r="B8" s="2"/>
      <c r="C8" s="2"/>
      <c r="D8" s="2"/>
      <c r="E8" s="2"/>
      <c r="F8" s="2"/>
      <c r="G8" s="2"/>
      <c r="H8" s="2"/>
    </row>
    <row r="9" spans="1:17" x14ac:dyDescent="0.25">
      <c r="B9" s="2"/>
      <c r="C9" s="145"/>
      <c r="D9" s="145"/>
      <c r="E9" s="145"/>
      <c r="F9" s="145"/>
      <c r="G9" s="145"/>
      <c r="H9" s="145"/>
      <c r="O9" s="1" t="s">
        <v>157</v>
      </c>
      <c r="P9" s="1">
        <f>F1</f>
        <v>0</v>
      </c>
      <c r="Q9" s="1" t="str">
        <f>CONCATENATE(O9," ",P9)</f>
        <v>Team 0</v>
      </c>
    </row>
    <row r="10" spans="1:17" x14ac:dyDescent="0.25">
      <c r="B10" s="2" t="s">
        <v>5</v>
      </c>
      <c r="C10" s="145"/>
      <c r="D10" s="145"/>
      <c r="E10" s="145"/>
      <c r="F10" s="145"/>
      <c r="G10" s="145"/>
      <c r="H10" s="145"/>
    </row>
    <row r="11" spans="1:17" ht="15.75" customHeight="1" x14ac:dyDescent="0.25">
      <c r="B11" s="2"/>
      <c r="C11" s="145"/>
      <c r="D11" s="145"/>
      <c r="E11" s="145"/>
      <c r="F11" s="145"/>
      <c r="G11" s="145"/>
      <c r="H11" s="145"/>
      <c r="N11" s="1">
        <f>B27</f>
        <v>0</v>
      </c>
    </row>
    <row r="12" spans="1:17" x14ac:dyDescent="0.25">
      <c r="B12" s="2"/>
      <c r="C12" s="2"/>
      <c r="D12" s="2"/>
      <c r="E12" s="2"/>
      <c r="F12" s="2"/>
      <c r="G12" s="2"/>
      <c r="H12" s="2"/>
      <c r="N12" s="1">
        <f>B32</f>
        <v>0</v>
      </c>
    </row>
    <row r="13" spans="1:17" x14ac:dyDescent="0.25">
      <c r="B13" s="2" t="s">
        <v>6</v>
      </c>
      <c r="C13" s="146"/>
      <c r="D13" s="146"/>
      <c r="E13" s="146"/>
      <c r="F13" s="146"/>
      <c r="G13" s="146"/>
      <c r="H13" s="146"/>
      <c r="K13" s="1" t="s">
        <v>158</v>
      </c>
      <c r="N13" s="1">
        <f>B37</f>
        <v>0</v>
      </c>
    </row>
    <row r="14" spans="1:17" x14ac:dyDescent="0.25">
      <c r="B14" s="2"/>
      <c r="C14" s="146"/>
      <c r="D14" s="146"/>
      <c r="E14" s="146"/>
      <c r="F14" s="146"/>
      <c r="G14" s="146"/>
      <c r="H14" s="146"/>
      <c r="N14" s="1">
        <f>B42</f>
        <v>0</v>
      </c>
    </row>
    <row r="15" spans="1:17" x14ac:dyDescent="0.25">
      <c r="B15" s="2"/>
      <c r="C15" s="146"/>
      <c r="D15" s="146"/>
      <c r="E15" s="146"/>
      <c r="F15" s="146"/>
      <c r="G15" s="146"/>
      <c r="H15" s="146"/>
    </row>
    <row r="16" spans="1:17" x14ac:dyDescent="0.25">
      <c r="B16" s="228" t="s">
        <v>7</v>
      </c>
      <c r="C16" s="146"/>
      <c r="D16" s="146"/>
      <c r="E16" s="146"/>
      <c r="F16" s="146"/>
      <c r="G16" s="146"/>
      <c r="H16" s="146"/>
    </row>
    <row r="17" spans="1:14" x14ac:dyDescent="0.25">
      <c r="B17" s="228"/>
      <c r="C17" s="146"/>
      <c r="D17" s="146"/>
      <c r="E17" s="146"/>
      <c r="F17" s="146"/>
      <c r="G17" s="146"/>
      <c r="H17" s="146"/>
    </row>
    <row r="18" spans="1:14" x14ac:dyDescent="0.25">
      <c r="B18" s="2"/>
      <c r="C18" s="146"/>
      <c r="D18" s="146"/>
      <c r="E18" s="146"/>
      <c r="F18" s="146"/>
      <c r="G18" s="146"/>
      <c r="H18" s="146"/>
    </row>
    <row r="19" spans="1:14" x14ac:dyDescent="0.25">
      <c r="B19" s="2"/>
      <c r="C19" s="146"/>
      <c r="D19" s="146"/>
      <c r="E19" s="146"/>
      <c r="F19" s="146"/>
      <c r="G19" s="146"/>
      <c r="H19" s="146"/>
    </row>
    <row r="20" spans="1:14" x14ac:dyDescent="0.25">
      <c r="B20" s="2"/>
      <c r="C20" s="146"/>
      <c r="D20" s="146"/>
      <c r="E20" s="146"/>
      <c r="F20" s="146"/>
      <c r="G20" s="146"/>
      <c r="H20" s="146"/>
    </row>
    <row r="21" spans="1:14" x14ac:dyDescent="0.25">
      <c r="B21" s="2"/>
      <c r="C21" s="146"/>
      <c r="D21" s="146"/>
      <c r="E21" s="146"/>
      <c r="F21" s="146"/>
      <c r="G21" s="146"/>
      <c r="H21" s="146"/>
    </row>
    <row r="22" spans="1:14" ht="11.25" customHeight="1" thickBot="1" x14ac:dyDescent="0.3">
      <c r="A22" s="2"/>
      <c r="B22" s="2"/>
      <c r="C22" s="2"/>
      <c r="D22" s="2"/>
      <c r="E22" s="2"/>
      <c r="F22" s="2"/>
      <c r="G22" s="2"/>
      <c r="H22" s="2"/>
      <c r="I22" s="2"/>
    </row>
    <row r="23" spans="1:14" ht="15" customHeight="1" x14ac:dyDescent="0.35">
      <c r="A23" s="147" t="s">
        <v>159</v>
      </c>
      <c r="B23" s="148"/>
      <c r="C23" s="148"/>
      <c r="D23" s="148"/>
      <c r="E23" s="148"/>
      <c r="F23" s="148"/>
      <c r="G23" s="148"/>
      <c r="H23" s="149"/>
      <c r="N23" s="1">
        <f>COUNTA(B27,B32,B37,B42)</f>
        <v>0</v>
      </c>
    </row>
    <row r="24" spans="1:14" x14ac:dyDescent="0.25">
      <c r="A24" s="150" t="s">
        <v>35</v>
      </c>
      <c r="B24" s="151"/>
      <c r="C24" s="151"/>
      <c r="D24" s="151"/>
      <c r="E24" s="151"/>
      <c r="F24" s="151"/>
      <c r="G24" s="151"/>
      <c r="H24" s="152"/>
    </row>
    <row r="25" spans="1:14" x14ac:dyDescent="0.25">
      <c r="A25" s="6"/>
      <c r="B25" s="229" t="s">
        <v>9</v>
      </c>
      <c r="C25" s="2" t="s">
        <v>13</v>
      </c>
      <c r="D25" s="2"/>
      <c r="E25" s="2"/>
      <c r="F25" s="2" t="s">
        <v>10</v>
      </c>
      <c r="G25" s="2"/>
      <c r="H25" s="3"/>
    </row>
    <row r="26" spans="1:14" x14ac:dyDescent="0.25">
      <c r="A26" s="230" t="s">
        <v>8</v>
      </c>
      <c r="B26" s="231"/>
      <c r="C26" s="231"/>
      <c r="D26" s="231"/>
      <c r="E26" s="231"/>
      <c r="F26" s="231"/>
      <c r="G26" s="231"/>
      <c r="H26" s="232"/>
    </row>
    <row r="27" spans="1:14" x14ac:dyDescent="0.25">
      <c r="A27" s="233" t="s">
        <v>160</v>
      </c>
      <c r="B27" s="234"/>
      <c r="C27" s="2" t="s">
        <v>11</v>
      </c>
      <c r="D27" s="2"/>
      <c r="E27" s="2"/>
      <c r="F27" s="2" t="s">
        <v>16</v>
      </c>
      <c r="G27" s="2"/>
      <c r="H27" s="3"/>
    </row>
    <row r="28" spans="1:14" x14ac:dyDescent="0.25">
      <c r="A28" s="233" t="s">
        <v>161</v>
      </c>
      <c r="B28" s="248"/>
      <c r="C28" s="2" t="s">
        <v>12</v>
      </c>
      <c r="D28" s="2"/>
      <c r="E28" s="2"/>
      <c r="F28" s="2" t="s">
        <v>17</v>
      </c>
      <c r="G28" s="2"/>
      <c r="H28" s="3"/>
    </row>
    <row r="29" spans="1:14" x14ac:dyDescent="0.25">
      <c r="A29" s="233" t="s">
        <v>162</v>
      </c>
      <c r="B29" s="250"/>
      <c r="C29" s="2" t="s">
        <v>14</v>
      </c>
      <c r="D29" s="2"/>
      <c r="E29" s="2"/>
      <c r="F29" s="2" t="s">
        <v>18</v>
      </c>
      <c r="G29" s="2"/>
      <c r="H29" s="3"/>
    </row>
    <row r="30" spans="1:14" x14ac:dyDescent="0.25">
      <c r="A30" s="235"/>
      <c r="B30" s="236"/>
      <c r="C30" s="9" t="s">
        <v>15</v>
      </c>
      <c r="D30" s="9"/>
      <c r="E30" s="9"/>
      <c r="F30" s="9"/>
      <c r="G30" s="9"/>
      <c r="H30" s="11"/>
    </row>
    <row r="31" spans="1:14" x14ac:dyDescent="0.25">
      <c r="A31" s="237" t="s">
        <v>2</v>
      </c>
      <c r="B31" s="238"/>
      <c r="C31" s="238"/>
      <c r="D31" s="238"/>
      <c r="E31" s="238"/>
      <c r="F31" s="238"/>
      <c r="G31" s="238"/>
      <c r="H31" s="239"/>
    </row>
    <row r="32" spans="1:14" x14ac:dyDescent="0.25">
      <c r="A32" s="233" t="s">
        <v>160</v>
      </c>
      <c r="B32" s="234"/>
      <c r="C32" s="8" t="s">
        <v>19</v>
      </c>
      <c r="D32" s="8"/>
      <c r="E32" s="8"/>
      <c r="F32" s="8" t="s">
        <v>22</v>
      </c>
      <c r="G32" s="8"/>
      <c r="H32" s="10"/>
    </row>
    <row r="33" spans="1:8" x14ac:dyDescent="0.25">
      <c r="A33" s="233" t="s">
        <v>161</v>
      </c>
      <c r="B33" s="248"/>
      <c r="C33" s="2" t="s">
        <v>0</v>
      </c>
      <c r="D33" s="2"/>
      <c r="E33" s="2"/>
      <c r="F33" s="2" t="s">
        <v>23</v>
      </c>
      <c r="G33" s="2"/>
      <c r="H33" s="3"/>
    </row>
    <row r="34" spans="1:8" x14ac:dyDescent="0.25">
      <c r="A34" s="233" t="s">
        <v>162</v>
      </c>
      <c r="B34" s="249"/>
      <c r="C34" s="2" t="s">
        <v>20</v>
      </c>
      <c r="D34" s="2"/>
      <c r="E34" s="2"/>
      <c r="F34" s="2" t="s">
        <v>24</v>
      </c>
      <c r="G34" s="2"/>
      <c r="H34" s="3"/>
    </row>
    <row r="35" spans="1:8" x14ac:dyDescent="0.25">
      <c r="A35" s="235"/>
      <c r="B35" s="236"/>
      <c r="C35" s="9" t="s">
        <v>21</v>
      </c>
      <c r="D35" s="9"/>
      <c r="E35" s="9"/>
      <c r="F35" s="9" t="s">
        <v>25</v>
      </c>
      <c r="G35" s="9"/>
      <c r="H35" s="11"/>
    </row>
    <row r="36" spans="1:8" x14ac:dyDescent="0.25">
      <c r="A36" s="240" t="s">
        <v>1</v>
      </c>
      <c r="B36" s="241"/>
      <c r="C36" s="241"/>
      <c r="D36" s="241"/>
      <c r="E36" s="241"/>
      <c r="F36" s="241"/>
      <c r="G36" s="241"/>
      <c r="H36" s="242"/>
    </row>
    <row r="37" spans="1:8" x14ac:dyDescent="0.25">
      <c r="A37" s="233" t="s">
        <v>160</v>
      </c>
      <c r="B37" s="234"/>
      <c r="C37" s="8" t="s">
        <v>26</v>
      </c>
      <c r="D37" s="8"/>
      <c r="E37" s="8"/>
      <c r="F37" s="8" t="s">
        <v>27</v>
      </c>
      <c r="G37" s="8"/>
      <c r="H37" s="10"/>
    </row>
    <row r="38" spans="1:8" x14ac:dyDescent="0.25">
      <c r="A38" s="233" t="s">
        <v>161</v>
      </c>
      <c r="B38" s="248"/>
      <c r="C38" s="2" t="s">
        <v>28</v>
      </c>
      <c r="D38" s="2"/>
      <c r="E38" s="2"/>
      <c r="F38" s="2" t="s">
        <v>163</v>
      </c>
      <c r="G38" s="2"/>
      <c r="H38" s="3"/>
    </row>
    <row r="39" spans="1:8" x14ac:dyDescent="0.25">
      <c r="A39" s="233" t="s">
        <v>162</v>
      </c>
      <c r="B39" s="249"/>
      <c r="C39" s="2" t="s">
        <v>0</v>
      </c>
      <c r="D39" s="2"/>
      <c r="E39" s="2"/>
      <c r="F39" s="2"/>
      <c r="G39" s="2"/>
      <c r="H39" s="3"/>
    </row>
    <row r="40" spans="1:8" x14ac:dyDescent="0.25">
      <c r="A40" s="235"/>
      <c r="B40" s="236"/>
      <c r="C40" s="9"/>
      <c r="D40" s="9"/>
      <c r="E40" s="9"/>
      <c r="F40" s="9"/>
      <c r="G40" s="9"/>
      <c r="H40" s="11"/>
    </row>
    <row r="41" spans="1:8" x14ac:dyDescent="0.25">
      <c r="A41" s="243" t="s">
        <v>3</v>
      </c>
      <c r="B41" s="244"/>
      <c r="C41" s="244"/>
      <c r="D41" s="244"/>
      <c r="E41" s="244"/>
      <c r="F41" s="244"/>
      <c r="G41" s="244"/>
      <c r="H41" s="245"/>
    </row>
    <row r="42" spans="1:8" x14ac:dyDescent="0.25">
      <c r="A42" s="233" t="s">
        <v>160</v>
      </c>
      <c r="B42" s="234"/>
      <c r="C42" s="8" t="s">
        <v>33</v>
      </c>
      <c r="D42" s="8"/>
      <c r="E42" s="8"/>
      <c r="F42" s="8" t="s">
        <v>29</v>
      </c>
      <c r="G42" s="8"/>
      <c r="H42" s="10"/>
    </row>
    <row r="43" spans="1:8" x14ac:dyDescent="0.25">
      <c r="A43" s="233" t="s">
        <v>161</v>
      </c>
      <c r="B43" s="248"/>
      <c r="C43" s="2" t="s">
        <v>34</v>
      </c>
      <c r="D43" s="2"/>
      <c r="E43" s="2"/>
      <c r="F43" s="2" t="s">
        <v>30</v>
      </c>
      <c r="G43" s="2"/>
      <c r="H43" s="3"/>
    </row>
    <row r="44" spans="1:8" x14ac:dyDescent="0.25">
      <c r="A44" s="233" t="s">
        <v>162</v>
      </c>
      <c r="B44" s="249"/>
      <c r="C44" s="2" t="s">
        <v>15</v>
      </c>
      <c r="D44" s="2"/>
      <c r="E44" s="2"/>
      <c r="F44" s="2" t="s">
        <v>31</v>
      </c>
      <c r="G44" s="2"/>
      <c r="H44" s="3"/>
    </row>
    <row r="45" spans="1:8" ht="15.75" thickBot="1" x14ac:dyDescent="0.3">
      <c r="A45" s="246"/>
      <c r="B45" s="247"/>
      <c r="C45" s="4" t="s">
        <v>32</v>
      </c>
      <c r="D45" s="4"/>
      <c r="E45" s="4"/>
      <c r="F45" s="4"/>
      <c r="G45" s="4"/>
      <c r="H45" s="5"/>
    </row>
  </sheetData>
  <mergeCells count="12">
    <mergeCell ref="A41:H41"/>
    <mergeCell ref="A4:H6"/>
    <mergeCell ref="C9:H11"/>
    <mergeCell ref="C13:H21"/>
    <mergeCell ref="B16:B17"/>
    <mergeCell ref="A23:H23"/>
    <mergeCell ref="A24:H24"/>
    <mergeCell ref="A26:H26"/>
    <mergeCell ref="A31:H31"/>
    <mergeCell ref="A36:H36"/>
    <mergeCell ref="E1:E2"/>
    <mergeCell ref="F1:G2"/>
  </mergeCell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workbookViewId="0">
      <selection activeCell="G4" sqref="G4:G10"/>
    </sheetView>
  </sheetViews>
  <sheetFormatPr defaultRowHeight="15" x14ac:dyDescent="0.25"/>
  <cols>
    <col min="1" max="1" width="2.85546875" style="42" customWidth="1"/>
    <col min="2" max="2" width="10.42578125" style="42" bestFit="1" customWidth="1"/>
    <col min="3" max="3" width="4.7109375" style="42" customWidth="1"/>
    <col min="4" max="4" width="10.85546875" style="42" customWidth="1"/>
    <col min="5" max="5" width="9.42578125" style="42" customWidth="1"/>
    <col min="6" max="7" width="10" style="42" customWidth="1"/>
    <col min="8" max="8" width="9.42578125" style="42" customWidth="1"/>
    <col min="9" max="9" width="10.140625" style="42" customWidth="1"/>
    <col min="10" max="12" width="9.140625" style="42"/>
    <col min="13" max="13" width="9.140625" style="42" customWidth="1"/>
    <col min="14" max="15" width="9.140625" style="42"/>
    <col min="16" max="17" width="9.140625" style="42" customWidth="1"/>
    <col min="18" max="16384" width="9.140625" style="42"/>
  </cols>
  <sheetData>
    <row r="1" spans="1:28" ht="28.5" x14ac:dyDescent="0.45">
      <c r="A1" s="180"/>
      <c r="B1" s="181" t="s">
        <v>36</v>
      </c>
      <c r="C1" s="181"/>
      <c r="D1" s="181"/>
      <c r="E1" s="181"/>
      <c r="F1" s="181"/>
      <c r="G1" s="181"/>
      <c r="H1" s="181"/>
      <c r="I1" s="181"/>
      <c r="J1" s="182"/>
      <c r="K1" s="182"/>
      <c r="L1" s="182"/>
      <c r="M1" s="182"/>
      <c r="N1" s="182"/>
    </row>
    <row r="2" spans="1:28" ht="30" x14ac:dyDescent="0.25">
      <c r="A2" s="182"/>
      <c r="B2" s="43"/>
      <c r="C2" s="43"/>
      <c r="D2" s="44" t="s">
        <v>37</v>
      </c>
      <c r="E2" s="45" t="s">
        <v>38</v>
      </c>
      <c r="F2" s="44" t="s">
        <v>39</v>
      </c>
      <c r="G2" s="45" t="s">
        <v>40</v>
      </c>
      <c r="H2" s="44" t="s">
        <v>41</v>
      </c>
      <c r="I2" s="45" t="s">
        <v>42</v>
      </c>
      <c r="J2" s="182"/>
      <c r="K2" s="182"/>
      <c r="L2" s="182"/>
      <c r="M2" s="182"/>
      <c r="N2" s="182"/>
    </row>
    <row r="3" spans="1:28" ht="34.5" x14ac:dyDescent="0.25">
      <c r="A3" s="182"/>
      <c r="B3" s="46"/>
      <c r="C3" s="46"/>
      <c r="D3" s="47" t="s">
        <v>43</v>
      </c>
      <c r="E3" s="48" t="s">
        <v>44</v>
      </c>
      <c r="F3" s="48" t="s">
        <v>45</v>
      </c>
      <c r="G3" s="48" t="s">
        <v>46</v>
      </c>
      <c r="H3" s="48" t="s">
        <v>47</v>
      </c>
      <c r="I3" s="48" t="s">
        <v>48</v>
      </c>
      <c r="J3" s="182"/>
      <c r="K3" s="182"/>
      <c r="L3" s="182"/>
      <c r="M3" s="182"/>
      <c r="N3" s="182"/>
      <c r="AB3" s="49"/>
    </row>
    <row r="4" spans="1:28" ht="15" customHeight="1" x14ac:dyDescent="0.25">
      <c r="A4" s="182"/>
      <c r="B4" s="50" t="s">
        <v>49</v>
      </c>
      <c r="C4" s="50" t="s">
        <v>81</v>
      </c>
      <c r="D4" s="51">
        <v>0.1</v>
      </c>
      <c r="E4" s="62"/>
      <c r="F4" s="52">
        <f>E4-D4</f>
        <v>-0.1</v>
      </c>
      <c r="G4" s="65"/>
      <c r="H4" s="53">
        <f>F4*G4</f>
        <v>0</v>
      </c>
      <c r="I4" s="54">
        <f>G4*D4</f>
        <v>0</v>
      </c>
      <c r="J4" s="182"/>
      <c r="K4" s="183" t="s">
        <v>62</v>
      </c>
      <c r="L4" s="183"/>
      <c r="M4" s="184"/>
      <c r="N4" s="182"/>
      <c r="AB4" s="49"/>
    </row>
    <row r="5" spans="1:28" x14ac:dyDescent="0.25">
      <c r="A5" s="182"/>
      <c r="B5" s="55" t="s">
        <v>50</v>
      </c>
      <c r="C5" s="55" t="s">
        <v>51</v>
      </c>
      <c r="D5" s="56">
        <v>0.15</v>
      </c>
      <c r="E5" s="63"/>
      <c r="F5" s="57">
        <f t="shared" ref="F5:F10" si="0">E5-D5</f>
        <v>-0.15</v>
      </c>
      <c r="G5" s="66"/>
      <c r="H5" s="58">
        <f t="shared" ref="H5:H10" si="1">F5*G5</f>
        <v>0</v>
      </c>
      <c r="I5" s="59">
        <f t="shared" ref="I5:I10" si="2">G5*D5</f>
        <v>0</v>
      </c>
      <c r="J5" s="182"/>
      <c r="K5" s="183"/>
      <c r="L5" s="183"/>
      <c r="M5" s="184"/>
      <c r="N5" s="182"/>
      <c r="AB5" s="49"/>
    </row>
    <row r="6" spans="1:28" x14ac:dyDescent="0.25">
      <c r="A6" s="182"/>
      <c r="B6" s="55" t="s">
        <v>52</v>
      </c>
      <c r="C6" s="55" t="s">
        <v>53</v>
      </c>
      <c r="D6" s="56">
        <v>0.15</v>
      </c>
      <c r="E6" s="63"/>
      <c r="F6" s="57">
        <f t="shared" si="0"/>
        <v>-0.15</v>
      </c>
      <c r="G6" s="66"/>
      <c r="H6" s="58">
        <f t="shared" si="1"/>
        <v>0</v>
      </c>
      <c r="I6" s="59">
        <f t="shared" si="2"/>
        <v>0</v>
      </c>
      <c r="J6" s="182"/>
      <c r="K6" s="183"/>
      <c r="L6" s="183"/>
      <c r="M6" s="184"/>
      <c r="N6" s="182"/>
      <c r="AB6" s="49"/>
    </row>
    <row r="7" spans="1:28" x14ac:dyDescent="0.25">
      <c r="A7" s="182"/>
      <c r="B7" s="55" t="s">
        <v>54</v>
      </c>
      <c r="C7" s="55" t="s">
        <v>55</v>
      </c>
      <c r="D7" s="56">
        <v>0.18</v>
      </c>
      <c r="E7" s="63"/>
      <c r="F7" s="57">
        <f t="shared" si="0"/>
        <v>-0.18</v>
      </c>
      <c r="G7" s="66"/>
      <c r="H7" s="58">
        <f t="shared" si="1"/>
        <v>0</v>
      </c>
      <c r="I7" s="59">
        <f t="shared" si="2"/>
        <v>0</v>
      </c>
      <c r="J7" s="182"/>
      <c r="K7" s="183"/>
      <c r="L7" s="183"/>
      <c r="M7" s="182"/>
      <c r="N7" s="182"/>
    </row>
    <row r="8" spans="1:28" x14ac:dyDescent="0.25">
      <c r="A8" s="182"/>
      <c r="B8" s="55" t="s">
        <v>56</v>
      </c>
      <c r="C8" s="55" t="s">
        <v>57</v>
      </c>
      <c r="D8" s="56">
        <v>0.4</v>
      </c>
      <c r="E8" s="63"/>
      <c r="F8" s="57">
        <f t="shared" si="0"/>
        <v>-0.4</v>
      </c>
      <c r="G8" s="66"/>
      <c r="H8" s="58">
        <f t="shared" si="1"/>
        <v>0</v>
      </c>
      <c r="I8" s="59">
        <f t="shared" si="2"/>
        <v>0</v>
      </c>
      <c r="J8" s="182"/>
      <c r="K8" s="183"/>
      <c r="L8" s="183"/>
      <c r="M8" s="182"/>
      <c r="N8" s="182"/>
    </row>
    <row r="9" spans="1:28" x14ac:dyDescent="0.25">
      <c r="A9" s="182"/>
      <c r="B9" s="55" t="s">
        <v>58</v>
      </c>
      <c r="C9" s="55" t="s">
        <v>59</v>
      </c>
      <c r="D9" s="56">
        <v>0.8</v>
      </c>
      <c r="E9" s="63"/>
      <c r="F9" s="57">
        <f t="shared" si="0"/>
        <v>-0.8</v>
      </c>
      <c r="G9" s="66"/>
      <c r="H9" s="58">
        <f t="shared" si="1"/>
        <v>0</v>
      </c>
      <c r="I9" s="59">
        <f t="shared" si="2"/>
        <v>0</v>
      </c>
      <c r="J9" s="182"/>
      <c r="K9" s="183"/>
      <c r="L9" s="183"/>
      <c r="M9" s="182"/>
      <c r="N9" s="182"/>
    </row>
    <row r="10" spans="1:28" ht="15.75" thickBot="1" x14ac:dyDescent="0.3">
      <c r="A10" s="182"/>
      <c r="B10" s="55" t="s">
        <v>60</v>
      </c>
      <c r="C10" s="55" t="s">
        <v>61</v>
      </c>
      <c r="D10" s="56">
        <v>0.5</v>
      </c>
      <c r="E10" s="64"/>
      <c r="F10" s="57">
        <f t="shared" si="0"/>
        <v>-0.5</v>
      </c>
      <c r="G10" s="67"/>
      <c r="H10" s="58">
        <f t="shared" si="1"/>
        <v>0</v>
      </c>
      <c r="I10" s="59">
        <f t="shared" si="2"/>
        <v>0</v>
      </c>
      <c r="J10" s="182"/>
      <c r="K10" s="183"/>
      <c r="L10" s="183"/>
      <c r="M10" s="182"/>
      <c r="N10" s="182"/>
    </row>
    <row r="11" spans="1:28" x14ac:dyDescent="0.25">
      <c r="A11" s="182"/>
      <c r="B11" s="182"/>
      <c r="C11" s="182"/>
      <c r="D11" s="182"/>
      <c r="E11" s="182"/>
      <c r="F11" s="182"/>
      <c r="G11" s="182"/>
      <c r="H11" s="60">
        <f>SUM(H4:H10)</f>
        <v>0</v>
      </c>
      <c r="I11" s="60">
        <f>SUM(I4:I10)</f>
        <v>0</v>
      </c>
      <c r="J11" s="182"/>
      <c r="K11" s="182"/>
      <c r="L11" s="182"/>
      <c r="M11" s="182"/>
      <c r="N11" s="182"/>
    </row>
    <row r="12" spans="1:28" x14ac:dyDescent="0.25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</row>
    <row r="13" spans="1:28" x14ac:dyDescent="0.25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</row>
    <row r="14" spans="1:28" x14ac:dyDescent="0.2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</row>
    <row r="15" spans="1:28" ht="15.75" thickBot="1" x14ac:dyDescent="0.3">
      <c r="A15" s="182"/>
      <c r="B15" s="155"/>
      <c r="C15" s="156"/>
      <c r="D15" s="61" t="s">
        <v>40</v>
      </c>
      <c r="E15" s="182"/>
      <c r="F15" s="182"/>
      <c r="G15" s="182"/>
      <c r="H15" s="182"/>
      <c r="I15" s="182"/>
      <c r="J15" s="182"/>
      <c r="K15" s="182"/>
      <c r="L15" s="182"/>
      <c r="M15" s="182"/>
      <c r="N15" s="182"/>
    </row>
    <row r="16" spans="1:28" x14ac:dyDescent="0.25">
      <c r="A16" s="182"/>
      <c r="B16" s="153">
        <f>'P-2'!M11</f>
        <v>0</v>
      </c>
      <c r="C16" s="157"/>
      <c r="D16" s="68"/>
      <c r="E16" s="182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4" x14ac:dyDescent="0.25">
      <c r="A17" s="182"/>
      <c r="B17" s="153">
        <f>'P-2'!M12</f>
        <v>0</v>
      </c>
      <c r="C17" s="157"/>
      <c r="D17" s="69"/>
      <c r="E17" s="182"/>
      <c r="F17" s="182"/>
      <c r="G17" s="182"/>
      <c r="H17" s="182"/>
      <c r="I17" s="182"/>
      <c r="J17" s="182"/>
      <c r="K17" s="182"/>
      <c r="L17" s="182"/>
      <c r="M17" s="182"/>
      <c r="N17" s="182"/>
    </row>
    <row r="18" spans="1:14" x14ac:dyDescent="0.25">
      <c r="A18" s="182"/>
      <c r="B18" s="153">
        <f>'P-2'!M13</f>
        <v>0</v>
      </c>
      <c r="C18" s="157"/>
      <c r="D18" s="69"/>
      <c r="E18" s="182"/>
      <c r="F18" s="182"/>
      <c r="G18" s="182"/>
      <c r="H18" s="182"/>
      <c r="I18" s="182"/>
      <c r="J18" s="182"/>
      <c r="K18" s="182"/>
      <c r="L18" s="182"/>
      <c r="M18" s="182"/>
      <c r="N18" s="182"/>
    </row>
    <row r="19" spans="1:14" ht="15.75" thickBot="1" x14ac:dyDescent="0.3">
      <c r="A19" s="182"/>
      <c r="B19" s="158">
        <f>'P-2'!M14</f>
        <v>0</v>
      </c>
      <c r="C19" s="159"/>
      <c r="D19" s="70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4" x14ac:dyDescent="0.25">
      <c r="A20" s="182"/>
      <c r="B20" s="153" t="s">
        <v>133</v>
      </c>
      <c r="C20" s="154"/>
      <c r="D20" s="80">
        <f>SUM(D16:D19)</f>
        <v>0</v>
      </c>
      <c r="E20" s="182"/>
      <c r="F20" s="182"/>
      <c r="G20" s="182"/>
      <c r="H20" s="182"/>
      <c r="I20" s="182"/>
      <c r="J20" s="182"/>
      <c r="K20" s="182"/>
      <c r="L20" s="182"/>
      <c r="M20" s="182"/>
      <c r="N20" s="182"/>
    </row>
    <row r="21" spans="1:14" x14ac:dyDescent="0.25">
      <c r="A21" s="182"/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</row>
    <row r="22" spans="1:14" x14ac:dyDescent="0.25">
      <c r="A22" s="182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14" x14ac:dyDescent="0.25">
      <c r="A23" s="182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2"/>
      <c r="M23" s="182"/>
      <c r="N23" s="182"/>
    </row>
    <row r="24" spans="1:14" x14ac:dyDescent="0.25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</sheetData>
  <mergeCells count="8">
    <mergeCell ref="B1:I1"/>
    <mergeCell ref="K4:L10"/>
    <mergeCell ref="B20:C20"/>
    <mergeCell ref="B15:C15"/>
    <mergeCell ref="B16:C16"/>
    <mergeCell ref="B17:C17"/>
    <mergeCell ref="B18:C18"/>
    <mergeCell ref="B19:C19"/>
  </mergeCell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6"/>
  <sheetViews>
    <sheetView workbookViewId="0">
      <selection activeCell="D9" sqref="D9"/>
    </sheetView>
  </sheetViews>
  <sheetFormatPr defaultRowHeight="15" x14ac:dyDescent="0.25"/>
  <cols>
    <col min="1" max="1" width="2.85546875" style="1" customWidth="1"/>
    <col min="2" max="2" width="10.42578125" style="1" bestFit="1" customWidth="1"/>
    <col min="3" max="3" width="4.7109375" style="1" customWidth="1"/>
    <col min="4" max="4" width="7.28515625" style="1" customWidth="1"/>
    <col min="5" max="5" width="7.28515625" style="1" hidden="1" customWidth="1"/>
    <col min="6" max="6" width="5.42578125" style="1" customWidth="1"/>
    <col min="7" max="7" width="5.5703125" style="1" customWidth="1"/>
    <col min="8" max="8" width="5.5703125" style="1" hidden="1" customWidth="1"/>
    <col min="9" max="9" width="5.28515625" style="1" bestFit="1" customWidth="1"/>
    <col min="10" max="10" width="9.42578125" style="1" customWidth="1"/>
    <col min="11" max="11" width="10.140625" style="1" customWidth="1"/>
    <col min="12" max="12" width="10.140625" style="1" hidden="1" customWidth="1"/>
    <col min="13" max="15" width="9.140625" style="1"/>
    <col min="16" max="16" width="8.7109375" style="1" bestFit="1" customWidth="1"/>
    <col min="17" max="17" width="9.140625" style="1" customWidth="1"/>
    <col min="18" max="18" width="5.5703125" style="1" customWidth="1"/>
    <col min="19" max="19" width="5.7109375" style="1" customWidth="1"/>
    <col min="20" max="20" width="9.140625" style="1"/>
    <col min="21" max="22" width="9.140625" style="1" hidden="1" customWidth="1"/>
    <col min="23" max="24" width="9.140625" style="1"/>
    <col min="25" max="25" width="10.5703125" style="1" bestFit="1" customWidth="1"/>
    <col min="26" max="16384" width="9.140625" style="1"/>
  </cols>
  <sheetData>
    <row r="1" spans="1:26" ht="28.5" x14ac:dyDescent="0.45">
      <c r="A1" s="179"/>
      <c r="B1" s="185" t="s">
        <v>85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79"/>
      <c r="S1" s="179"/>
      <c r="T1" s="179"/>
      <c r="U1" s="179"/>
      <c r="V1" s="179"/>
      <c r="W1" s="179"/>
    </row>
    <row r="2" spans="1:26" ht="30" customHeight="1" x14ac:dyDescent="0.25">
      <c r="B2" s="16" t="s">
        <v>64</v>
      </c>
      <c r="C2" s="162" t="s">
        <v>65</v>
      </c>
      <c r="D2" s="162"/>
      <c r="E2" s="39"/>
      <c r="F2" s="163" t="s">
        <v>66</v>
      </c>
      <c r="G2" s="163"/>
      <c r="H2" s="39"/>
      <c r="I2" s="18" t="s">
        <v>67</v>
      </c>
      <c r="J2" s="18" t="s">
        <v>68</v>
      </c>
      <c r="K2" s="19" t="s">
        <v>37</v>
      </c>
      <c r="L2" s="41"/>
      <c r="M2" s="19" t="s">
        <v>120</v>
      </c>
      <c r="N2" s="19" t="s">
        <v>84</v>
      </c>
      <c r="O2" s="16" t="s">
        <v>39</v>
      </c>
      <c r="P2" s="17" t="s">
        <v>75</v>
      </c>
      <c r="Q2" s="17" t="s">
        <v>69</v>
      </c>
      <c r="R2" s="31" t="s">
        <v>94</v>
      </c>
      <c r="S2" s="20" t="s">
        <v>95</v>
      </c>
      <c r="T2" s="179"/>
      <c r="U2" s="186" t="s">
        <v>72</v>
      </c>
      <c r="V2" s="187">
        <v>0.1</v>
      </c>
      <c r="W2" s="179"/>
    </row>
    <row r="3" spans="1:26" s="25" customFormat="1" ht="11.25" x14ac:dyDescent="0.2">
      <c r="A3" s="22">
        <v>1</v>
      </c>
      <c r="B3" s="71"/>
      <c r="C3" s="72"/>
      <c r="D3" s="23">
        <f>IF(C3="Y",0.05,0)</f>
        <v>0</v>
      </c>
      <c r="E3" s="40">
        <f>D3*P3</f>
        <v>0</v>
      </c>
      <c r="F3" s="73"/>
      <c r="G3" s="23" t="str">
        <f>IF(F3="","",VLOOKUP(F3,$U$4:$V$5,2,FALSE))</f>
        <v/>
      </c>
      <c r="H3" s="40">
        <f>IFERROR(G3*P3,0)</f>
        <v>0</v>
      </c>
      <c r="I3" s="74"/>
      <c r="J3" s="23" t="str">
        <f>IF(I3="","",VLOOKUP(I3,'P-3'!$C$4:$E$10,3,FALSE))</f>
        <v/>
      </c>
      <c r="K3" s="23" t="str">
        <f>IF(I3="","",VLOOKUP(I3,'P-3'!$C$4:$E$10,2,FALSE))</f>
        <v/>
      </c>
      <c r="L3" s="40">
        <f>IFERROR(K3*P3,0)</f>
        <v>0</v>
      </c>
      <c r="M3" s="23">
        <f>IFERROR(D3+G3+K3,0)</f>
        <v>0</v>
      </c>
      <c r="N3" s="23">
        <f>IFERROR(P3*M3,0)</f>
        <v>0</v>
      </c>
      <c r="O3" s="24">
        <f>IFERROR(J3-M3,0)</f>
        <v>0</v>
      </c>
      <c r="P3" s="73"/>
      <c r="Q3" s="24">
        <f t="shared" ref="Q3:Q42" si="0">P3*O3</f>
        <v>0</v>
      </c>
      <c r="R3" s="84">
        <v>0</v>
      </c>
      <c r="S3" s="23">
        <f>IFERROR(K3+G3,0)*R3</f>
        <v>0</v>
      </c>
      <c r="T3" s="186"/>
      <c r="U3" s="186" t="s">
        <v>70</v>
      </c>
      <c r="V3" s="187">
        <v>0</v>
      </c>
      <c r="W3" s="186"/>
    </row>
    <row r="4" spans="1:26" s="25" customFormat="1" ht="11.25" x14ac:dyDescent="0.2">
      <c r="A4" s="22">
        <v>2</v>
      </c>
      <c r="B4" s="71"/>
      <c r="C4" s="72"/>
      <c r="D4" s="23">
        <f t="shared" ref="D4:D42" si="1">IF(C4="Y",0.05,0)</f>
        <v>0</v>
      </c>
      <c r="E4" s="40">
        <f t="shared" ref="E4:E42" si="2">D4*P4</f>
        <v>0</v>
      </c>
      <c r="F4" s="73"/>
      <c r="G4" s="23" t="str">
        <f>IF(F4="","",VLOOKUP(F4,$U$4:$V$5,2,FALSE))</f>
        <v/>
      </c>
      <c r="H4" s="40">
        <f t="shared" ref="H4:H42" si="3">IFERROR(G4*P4,0)</f>
        <v>0</v>
      </c>
      <c r="I4" s="74"/>
      <c r="J4" s="23" t="str">
        <f>IF(I4="","",VLOOKUP(I4,'P-3'!$C$4:$E$10,3,FALSE))</f>
        <v/>
      </c>
      <c r="K4" s="23" t="str">
        <f>IF(I4="","",VLOOKUP(I4,'P-3'!$C$4:$E$10,2,FALSE))</f>
        <v/>
      </c>
      <c r="L4" s="40">
        <f t="shared" ref="L4:L42" si="4">IFERROR(K4*P4,0)</f>
        <v>0</v>
      </c>
      <c r="M4" s="23">
        <f t="shared" ref="M4:M42" si="5">IFERROR(D4+G4+K4,0)</f>
        <v>0</v>
      </c>
      <c r="N4" s="23">
        <f t="shared" ref="N4:N42" si="6">IFERROR(P4*M4,0)</f>
        <v>0</v>
      </c>
      <c r="O4" s="24">
        <f t="shared" ref="O4:O42" si="7">IFERROR(J4-M4,0)</f>
        <v>0</v>
      </c>
      <c r="P4" s="73"/>
      <c r="Q4" s="24">
        <f t="shared" si="0"/>
        <v>0</v>
      </c>
      <c r="R4" s="84">
        <f>'P-5'!J5</f>
        <v>0</v>
      </c>
      <c r="S4" s="23">
        <f t="shared" ref="S4:S42" si="8">IFERROR(K4+G4,0)*R4</f>
        <v>0</v>
      </c>
      <c r="T4" s="186"/>
      <c r="U4" s="186" t="s">
        <v>71</v>
      </c>
      <c r="V4" s="187">
        <v>0.02</v>
      </c>
      <c r="W4" s="186"/>
    </row>
    <row r="5" spans="1:26" s="25" customFormat="1" ht="11.25" x14ac:dyDescent="0.2">
      <c r="A5" s="22">
        <v>3</v>
      </c>
      <c r="B5" s="71"/>
      <c r="C5" s="72"/>
      <c r="D5" s="23">
        <f t="shared" si="1"/>
        <v>0</v>
      </c>
      <c r="E5" s="40">
        <f t="shared" si="2"/>
        <v>0</v>
      </c>
      <c r="F5" s="73"/>
      <c r="G5" s="23" t="str">
        <f>IF(F5="","",VLOOKUP(F5,$U$4:$V$5,2,FALSE))</f>
        <v/>
      </c>
      <c r="H5" s="40">
        <f t="shared" si="3"/>
        <v>0</v>
      </c>
      <c r="I5" s="74"/>
      <c r="J5" s="23" t="str">
        <f>IF(I5="","",VLOOKUP(I5,'P-3'!$C$4:$E$10,3,FALSE))</f>
        <v/>
      </c>
      <c r="K5" s="23" t="str">
        <f>IF(I5="","",VLOOKUP(I5,'P-3'!$C$4:$E$10,2,FALSE))</f>
        <v/>
      </c>
      <c r="L5" s="40">
        <f t="shared" si="4"/>
        <v>0</v>
      </c>
      <c r="M5" s="23">
        <f t="shared" si="5"/>
        <v>0</v>
      </c>
      <c r="N5" s="23">
        <f>IFERROR(P5*M5,0)</f>
        <v>0</v>
      </c>
      <c r="O5" s="24">
        <f t="shared" si="7"/>
        <v>0</v>
      </c>
      <c r="P5" s="73"/>
      <c r="Q5" s="24">
        <f>P5*O5</f>
        <v>0</v>
      </c>
      <c r="R5" s="84">
        <f>'P-5'!J6</f>
        <v>0</v>
      </c>
      <c r="S5" s="23">
        <f t="shared" si="8"/>
        <v>0</v>
      </c>
      <c r="T5" s="186"/>
      <c r="U5" s="186" t="s">
        <v>73</v>
      </c>
      <c r="V5" s="187">
        <v>0.05</v>
      </c>
      <c r="W5" s="186"/>
    </row>
    <row r="6" spans="1:26" s="25" customFormat="1" ht="11.25" x14ac:dyDescent="0.2">
      <c r="A6" s="22">
        <v>4</v>
      </c>
      <c r="B6" s="71"/>
      <c r="C6" s="72"/>
      <c r="D6" s="23">
        <f t="shared" si="1"/>
        <v>0</v>
      </c>
      <c r="E6" s="40">
        <f t="shared" si="2"/>
        <v>0</v>
      </c>
      <c r="F6" s="73"/>
      <c r="G6" s="23" t="str">
        <f>IF(F6="","",VLOOKUP(F6,$U$4:$V$5,2,FALSE))</f>
        <v/>
      </c>
      <c r="H6" s="40">
        <f t="shared" si="3"/>
        <v>0</v>
      </c>
      <c r="I6" s="74"/>
      <c r="J6" s="23" t="str">
        <f>IF(I6="","",VLOOKUP(I6,'P-3'!$C$4:$E$10,3,FALSE))</f>
        <v/>
      </c>
      <c r="K6" s="23" t="str">
        <f>IF(I6="","",VLOOKUP(I6,'P-3'!$C$4:$E$10,2,FALSE))</f>
        <v/>
      </c>
      <c r="L6" s="40">
        <f t="shared" si="4"/>
        <v>0</v>
      </c>
      <c r="M6" s="23">
        <f t="shared" si="5"/>
        <v>0</v>
      </c>
      <c r="N6" s="23">
        <f t="shared" si="6"/>
        <v>0</v>
      </c>
      <c r="O6" s="24">
        <f t="shared" si="7"/>
        <v>0</v>
      </c>
      <c r="P6" s="73"/>
      <c r="Q6" s="24">
        <f t="shared" si="0"/>
        <v>0</v>
      </c>
      <c r="R6" s="84">
        <f>'P-5'!J7</f>
        <v>0</v>
      </c>
      <c r="S6" s="23">
        <f t="shared" si="8"/>
        <v>0</v>
      </c>
      <c r="T6" s="186"/>
      <c r="U6" s="186"/>
      <c r="V6" s="186"/>
      <c r="W6" s="186"/>
      <c r="Z6" s="26"/>
    </row>
    <row r="7" spans="1:26" s="25" customFormat="1" ht="11.25" x14ac:dyDescent="0.2">
      <c r="A7" s="22">
        <v>5</v>
      </c>
      <c r="B7" s="71"/>
      <c r="C7" s="72"/>
      <c r="D7" s="23">
        <f t="shared" si="1"/>
        <v>0</v>
      </c>
      <c r="E7" s="40">
        <f t="shared" si="2"/>
        <v>0</v>
      </c>
      <c r="F7" s="73"/>
      <c r="G7" s="23" t="str">
        <f>IF(F7="","",VLOOKUP(F7,$U$4:$V$5,2,FALSE))</f>
        <v/>
      </c>
      <c r="H7" s="40">
        <f t="shared" si="3"/>
        <v>0</v>
      </c>
      <c r="I7" s="74"/>
      <c r="J7" s="23" t="str">
        <f>IF(I7="","",VLOOKUP(I7,'P-3'!$C$4:$E$10,3,FALSE))</f>
        <v/>
      </c>
      <c r="K7" s="23" t="str">
        <f>IF(I7="","",VLOOKUP(I7,'P-3'!$C$4:$E$10,2,FALSE))</f>
        <v/>
      </c>
      <c r="L7" s="40">
        <f t="shared" si="4"/>
        <v>0</v>
      </c>
      <c r="M7" s="23">
        <f t="shared" si="5"/>
        <v>0</v>
      </c>
      <c r="N7" s="23">
        <f t="shared" si="6"/>
        <v>0</v>
      </c>
      <c r="O7" s="24">
        <f t="shared" si="7"/>
        <v>0</v>
      </c>
      <c r="P7" s="73"/>
      <c r="Q7" s="24">
        <f t="shared" si="0"/>
        <v>0</v>
      </c>
      <c r="R7" s="84">
        <f>'P-5'!J8</f>
        <v>0</v>
      </c>
      <c r="S7" s="23">
        <f t="shared" si="8"/>
        <v>0</v>
      </c>
      <c r="T7" s="186"/>
      <c r="U7" s="186"/>
      <c r="V7" s="186"/>
      <c r="W7" s="186"/>
    </row>
    <row r="8" spans="1:26" s="25" customFormat="1" ht="11.25" x14ac:dyDescent="0.2">
      <c r="A8" s="22">
        <v>6</v>
      </c>
      <c r="B8" s="71"/>
      <c r="C8" s="72"/>
      <c r="D8" s="23">
        <f t="shared" si="1"/>
        <v>0</v>
      </c>
      <c r="E8" s="40">
        <f t="shared" si="2"/>
        <v>0</v>
      </c>
      <c r="F8" s="73"/>
      <c r="G8" s="23" t="str">
        <f t="shared" ref="G8:G42" si="9">IF(F8="","",VLOOKUP(F8,$U$4:$V$5,2,FALSE))</f>
        <v/>
      </c>
      <c r="H8" s="40">
        <f t="shared" si="3"/>
        <v>0</v>
      </c>
      <c r="I8" s="74"/>
      <c r="J8" s="23" t="str">
        <f>IF(I8="","",VLOOKUP(I8,'P-3'!$C$4:$E$10,3,FALSE))</f>
        <v/>
      </c>
      <c r="K8" s="23" t="str">
        <f>IF(I8="","",VLOOKUP(I8,'P-3'!$C$4:$E$10,2,FALSE))</f>
        <v/>
      </c>
      <c r="L8" s="40">
        <f t="shared" si="4"/>
        <v>0</v>
      </c>
      <c r="M8" s="23">
        <f t="shared" si="5"/>
        <v>0</v>
      </c>
      <c r="N8" s="23">
        <f t="shared" si="6"/>
        <v>0</v>
      </c>
      <c r="O8" s="24">
        <f t="shared" si="7"/>
        <v>0</v>
      </c>
      <c r="P8" s="73"/>
      <c r="Q8" s="24">
        <f t="shared" si="0"/>
        <v>0</v>
      </c>
      <c r="R8" s="84">
        <f>'P-5'!J9</f>
        <v>0</v>
      </c>
      <c r="S8" s="23">
        <f t="shared" si="8"/>
        <v>0</v>
      </c>
      <c r="T8" s="186"/>
      <c r="U8" s="186"/>
      <c r="V8" s="186"/>
      <c r="W8" s="186"/>
    </row>
    <row r="9" spans="1:26" s="25" customFormat="1" ht="11.25" x14ac:dyDescent="0.2">
      <c r="A9" s="22">
        <v>7</v>
      </c>
      <c r="B9" s="71"/>
      <c r="C9" s="72"/>
      <c r="D9" s="23">
        <f t="shared" si="1"/>
        <v>0</v>
      </c>
      <c r="E9" s="40">
        <f t="shared" si="2"/>
        <v>0</v>
      </c>
      <c r="F9" s="73"/>
      <c r="G9" s="23" t="str">
        <f t="shared" si="9"/>
        <v/>
      </c>
      <c r="H9" s="40">
        <f t="shared" si="3"/>
        <v>0</v>
      </c>
      <c r="I9" s="74"/>
      <c r="J9" s="23" t="str">
        <f>IF(I9="","",VLOOKUP(I9,'P-3'!$C$4:$E$10,3,FALSE))</f>
        <v/>
      </c>
      <c r="K9" s="23" t="str">
        <f>IF(I9="","",VLOOKUP(I9,'P-3'!$C$4:$E$10,2,FALSE))</f>
        <v/>
      </c>
      <c r="L9" s="40">
        <f t="shared" si="4"/>
        <v>0</v>
      </c>
      <c r="M9" s="23">
        <f t="shared" si="5"/>
        <v>0</v>
      </c>
      <c r="N9" s="23">
        <f t="shared" si="6"/>
        <v>0</v>
      </c>
      <c r="O9" s="24">
        <f t="shared" si="7"/>
        <v>0</v>
      </c>
      <c r="P9" s="73"/>
      <c r="Q9" s="24">
        <f t="shared" si="0"/>
        <v>0</v>
      </c>
      <c r="R9" s="84">
        <f>'P-5'!J10</f>
        <v>0</v>
      </c>
      <c r="S9" s="23">
        <f t="shared" si="8"/>
        <v>0</v>
      </c>
      <c r="T9" s="186"/>
      <c r="U9" s="186"/>
      <c r="V9" s="186"/>
      <c r="W9" s="186"/>
    </row>
    <row r="10" spans="1:26" s="25" customFormat="1" ht="11.25" x14ac:dyDescent="0.2">
      <c r="A10" s="22">
        <v>8</v>
      </c>
      <c r="B10" s="71"/>
      <c r="C10" s="72"/>
      <c r="D10" s="23">
        <f t="shared" si="1"/>
        <v>0</v>
      </c>
      <c r="E10" s="40">
        <f t="shared" si="2"/>
        <v>0</v>
      </c>
      <c r="F10" s="73"/>
      <c r="G10" s="23" t="str">
        <f t="shared" si="9"/>
        <v/>
      </c>
      <c r="H10" s="40">
        <f t="shared" si="3"/>
        <v>0</v>
      </c>
      <c r="I10" s="74"/>
      <c r="J10" s="23" t="str">
        <f>IF(I10="","",VLOOKUP(I10,'P-3'!$C$4:$E$10,3,FALSE))</f>
        <v/>
      </c>
      <c r="K10" s="23" t="str">
        <f>IF(I10="","",VLOOKUP(I10,'P-3'!$C$4:$E$10,2,FALSE))</f>
        <v/>
      </c>
      <c r="L10" s="40">
        <f t="shared" si="4"/>
        <v>0</v>
      </c>
      <c r="M10" s="23">
        <f t="shared" si="5"/>
        <v>0</v>
      </c>
      <c r="N10" s="23">
        <f t="shared" si="6"/>
        <v>0</v>
      </c>
      <c r="O10" s="24">
        <f t="shared" si="7"/>
        <v>0</v>
      </c>
      <c r="P10" s="73"/>
      <c r="Q10" s="24">
        <f t="shared" si="0"/>
        <v>0</v>
      </c>
      <c r="R10" s="84">
        <f>'P-5'!J11</f>
        <v>0</v>
      </c>
      <c r="S10" s="23">
        <f t="shared" si="8"/>
        <v>0</v>
      </c>
      <c r="T10" s="188">
        <f>ROUND(N43,0)</f>
        <v>1</v>
      </c>
      <c r="U10" s="186"/>
      <c r="V10" s="186"/>
      <c r="W10" s="186"/>
    </row>
    <row r="11" spans="1:26" s="25" customFormat="1" ht="11.25" x14ac:dyDescent="0.2">
      <c r="A11" s="22">
        <v>9</v>
      </c>
      <c r="B11" s="71"/>
      <c r="C11" s="72"/>
      <c r="D11" s="23">
        <f t="shared" si="1"/>
        <v>0</v>
      </c>
      <c r="E11" s="40">
        <f t="shared" si="2"/>
        <v>0</v>
      </c>
      <c r="F11" s="73"/>
      <c r="G11" s="23" t="str">
        <f t="shared" si="9"/>
        <v/>
      </c>
      <c r="H11" s="40">
        <f t="shared" si="3"/>
        <v>0</v>
      </c>
      <c r="I11" s="74"/>
      <c r="J11" s="23" t="str">
        <f>IF(I11="","",VLOOKUP(I11,'P-3'!$C$4:$E$10,3,FALSE))</f>
        <v/>
      </c>
      <c r="K11" s="23" t="str">
        <f>IF(I11="","",VLOOKUP(I11,'P-3'!$C$4:$E$10,2,FALSE))</f>
        <v/>
      </c>
      <c r="L11" s="40">
        <f t="shared" si="4"/>
        <v>0</v>
      </c>
      <c r="M11" s="23">
        <f t="shared" si="5"/>
        <v>0</v>
      </c>
      <c r="N11" s="23">
        <f t="shared" si="6"/>
        <v>0</v>
      </c>
      <c r="O11" s="24">
        <f t="shared" si="7"/>
        <v>0</v>
      </c>
      <c r="P11" s="73"/>
      <c r="Q11" s="24">
        <f t="shared" si="0"/>
        <v>0</v>
      </c>
      <c r="R11" s="84">
        <f>'P-5'!J12</f>
        <v>0</v>
      </c>
      <c r="S11" s="23">
        <f t="shared" si="8"/>
        <v>0</v>
      </c>
      <c r="T11" s="189"/>
      <c r="U11" s="186"/>
      <c r="V11" s="186"/>
      <c r="W11" s="186"/>
    </row>
    <row r="12" spans="1:26" s="25" customFormat="1" ht="11.25" x14ac:dyDescent="0.2">
      <c r="A12" s="22">
        <v>10</v>
      </c>
      <c r="B12" s="71"/>
      <c r="C12" s="72"/>
      <c r="D12" s="23">
        <f t="shared" si="1"/>
        <v>0</v>
      </c>
      <c r="E12" s="40">
        <f t="shared" si="2"/>
        <v>0</v>
      </c>
      <c r="F12" s="73"/>
      <c r="G12" s="23" t="str">
        <f t="shared" si="9"/>
        <v/>
      </c>
      <c r="H12" s="40">
        <f t="shared" si="3"/>
        <v>0</v>
      </c>
      <c r="I12" s="74"/>
      <c r="J12" s="23" t="str">
        <f>IF(I12="","",VLOOKUP(I12,'P-3'!$C$4:$E$10,3,FALSE))</f>
        <v/>
      </c>
      <c r="K12" s="23" t="str">
        <f>IF(I12="","",VLOOKUP(I12,'P-3'!$C$4:$E$10,2,FALSE))</f>
        <v/>
      </c>
      <c r="L12" s="40">
        <f t="shared" si="4"/>
        <v>0</v>
      </c>
      <c r="M12" s="23">
        <f t="shared" si="5"/>
        <v>0</v>
      </c>
      <c r="N12" s="23">
        <f t="shared" si="6"/>
        <v>0</v>
      </c>
      <c r="O12" s="24">
        <f t="shared" si="7"/>
        <v>0</v>
      </c>
      <c r="P12" s="73"/>
      <c r="Q12" s="24">
        <f t="shared" si="0"/>
        <v>0</v>
      </c>
      <c r="R12" s="84">
        <f>'P-5'!J13</f>
        <v>0</v>
      </c>
      <c r="S12" s="23">
        <f t="shared" si="8"/>
        <v>0</v>
      </c>
      <c r="T12" s="189"/>
      <c r="U12" s="186"/>
      <c r="V12" s="186"/>
      <c r="W12" s="186"/>
    </row>
    <row r="13" spans="1:26" s="25" customFormat="1" ht="11.25" x14ac:dyDescent="0.2">
      <c r="A13" s="22">
        <v>11</v>
      </c>
      <c r="B13" s="71"/>
      <c r="C13" s="72"/>
      <c r="D13" s="23">
        <f t="shared" si="1"/>
        <v>0</v>
      </c>
      <c r="E13" s="40">
        <f t="shared" si="2"/>
        <v>0</v>
      </c>
      <c r="F13" s="73"/>
      <c r="G13" s="23" t="str">
        <f t="shared" si="9"/>
        <v/>
      </c>
      <c r="H13" s="40">
        <f t="shared" si="3"/>
        <v>0</v>
      </c>
      <c r="I13" s="74"/>
      <c r="J13" s="23" t="str">
        <f>IF(I13="","",VLOOKUP(I13,'P-3'!$C$4:$E$10,3,FALSE))</f>
        <v/>
      </c>
      <c r="K13" s="23" t="str">
        <f>IF(I13="","",VLOOKUP(I13,'P-3'!$C$4:$E$10,2,FALSE))</f>
        <v/>
      </c>
      <c r="L13" s="40">
        <f t="shared" si="4"/>
        <v>0</v>
      </c>
      <c r="M13" s="23">
        <f t="shared" si="5"/>
        <v>0</v>
      </c>
      <c r="N13" s="23">
        <f t="shared" si="6"/>
        <v>0</v>
      </c>
      <c r="O13" s="24">
        <f t="shared" si="7"/>
        <v>0</v>
      </c>
      <c r="P13" s="73"/>
      <c r="Q13" s="24">
        <f t="shared" si="0"/>
        <v>0</v>
      </c>
      <c r="R13" s="84">
        <f>'P-5'!J14</f>
        <v>0</v>
      </c>
      <c r="S13" s="23">
        <f t="shared" si="8"/>
        <v>0</v>
      </c>
      <c r="T13" s="189"/>
      <c r="U13" s="186"/>
      <c r="V13" s="186"/>
      <c r="W13" s="186"/>
    </row>
    <row r="14" spans="1:26" s="25" customFormat="1" ht="11.25" x14ac:dyDescent="0.2">
      <c r="A14" s="22">
        <v>12</v>
      </c>
      <c r="B14" s="71"/>
      <c r="C14" s="72"/>
      <c r="D14" s="23">
        <f t="shared" si="1"/>
        <v>0</v>
      </c>
      <c r="E14" s="40">
        <f t="shared" si="2"/>
        <v>0</v>
      </c>
      <c r="F14" s="73"/>
      <c r="G14" s="23" t="str">
        <f t="shared" si="9"/>
        <v/>
      </c>
      <c r="H14" s="40">
        <f t="shared" si="3"/>
        <v>0</v>
      </c>
      <c r="I14" s="74"/>
      <c r="J14" s="23" t="str">
        <f>IF(I14="","",VLOOKUP(I14,'P-3'!$C$4:$E$10,3,FALSE))</f>
        <v/>
      </c>
      <c r="K14" s="23" t="str">
        <f>IF(I14="","",VLOOKUP(I14,'P-3'!$C$4:$E$10,2,FALSE))</f>
        <v/>
      </c>
      <c r="L14" s="40">
        <f t="shared" si="4"/>
        <v>0</v>
      </c>
      <c r="M14" s="23">
        <f t="shared" si="5"/>
        <v>0</v>
      </c>
      <c r="N14" s="23">
        <f t="shared" si="6"/>
        <v>0</v>
      </c>
      <c r="O14" s="24">
        <f t="shared" si="7"/>
        <v>0</v>
      </c>
      <c r="P14" s="73"/>
      <c r="Q14" s="24">
        <f t="shared" si="0"/>
        <v>0</v>
      </c>
      <c r="R14" s="84">
        <f>'P-5'!J15</f>
        <v>0</v>
      </c>
      <c r="S14" s="23">
        <f t="shared" si="8"/>
        <v>0</v>
      </c>
      <c r="T14" s="189"/>
      <c r="U14" s="186"/>
      <c r="V14" s="186"/>
      <c r="W14" s="186"/>
    </row>
    <row r="15" spans="1:26" s="25" customFormat="1" ht="11.25" x14ac:dyDescent="0.2">
      <c r="A15" s="22">
        <v>13</v>
      </c>
      <c r="B15" s="71"/>
      <c r="C15" s="72"/>
      <c r="D15" s="23">
        <f t="shared" si="1"/>
        <v>0</v>
      </c>
      <c r="E15" s="40">
        <f t="shared" si="2"/>
        <v>0</v>
      </c>
      <c r="F15" s="73"/>
      <c r="G15" s="23" t="str">
        <f t="shared" si="9"/>
        <v/>
      </c>
      <c r="H15" s="40">
        <f t="shared" si="3"/>
        <v>0</v>
      </c>
      <c r="I15" s="74"/>
      <c r="J15" s="23" t="str">
        <f>IF(I15="","",VLOOKUP(I15,'P-3'!$C$4:$E$10,3,FALSE))</f>
        <v/>
      </c>
      <c r="K15" s="23" t="str">
        <f>IF(I15="","",VLOOKUP(I15,'P-3'!$C$4:$E$10,2,FALSE))</f>
        <v/>
      </c>
      <c r="L15" s="40">
        <f t="shared" si="4"/>
        <v>0</v>
      </c>
      <c r="M15" s="23">
        <f t="shared" si="5"/>
        <v>0</v>
      </c>
      <c r="N15" s="23">
        <f t="shared" si="6"/>
        <v>0</v>
      </c>
      <c r="O15" s="24">
        <f t="shared" si="7"/>
        <v>0</v>
      </c>
      <c r="P15" s="73"/>
      <c r="Q15" s="24">
        <f t="shared" si="0"/>
        <v>0</v>
      </c>
      <c r="R15" s="84">
        <f>'P-5'!J16</f>
        <v>0</v>
      </c>
      <c r="S15" s="23">
        <f t="shared" si="8"/>
        <v>0</v>
      </c>
      <c r="T15" s="189"/>
      <c r="U15" s="186"/>
      <c r="V15" s="186"/>
      <c r="W15" s="186"/>
      <c r="Y15" s="160" t="s">
        <v>134</v>
      </c>
      <c r="Z15" s="160"/>
    </row>
    <row r="16" spans="1:26" s="25" customFormat="1" ht="11.25" customHeight="1" x14ac:dyDescent="0.2">
      <c r="A16" s="22">
        <v>14</v>
      </c>
      <c r="B16" s="71"/>
      <c r="C16" s="72"/>
      <c r="D16" s="23">
        <f t="shared" si="1"/>
        <v>0</v>
      </c>
      <c r="E16" s="40">
        <f t="shared" si="2"/>
        <v>0</v>
      </c>
      <c r="F16" s="73"/>
      <c r="G16" s="23" t="str">
        <f t="shared" si="9"/>
        <v/>
      </c>
      <c r="H16" s="40">
        <f t="shared" si="3"/>
        <v>0</v>
      </c>
      <c r="I16" s="74"/>
      <c r="J16" s="23" t="str">
        <f>IF(I16="","",VLOOKUP(I16,'P-3'!$C$4:$E$10,3,FALSE))</f>
        <v/>
      </c>
      <c r="K16" s="23" t="str">
        <f>IF(I16="","",VLOOKUP(I16,'P-3'!$C$4:$E$10,2,FALSE))</f>
        <v/>
      </c>
      <c r="L16" s="40">
        <f t="shared" si="4"/>
        <v>0</v>
      </c>
      <c r="M16" s="23">
        <f t="shared" si="5"/>
        <v>0</v>
      </c>
      <c r="N16" s="23">
        <f t="shared" si="6"/>
        <v>0</v>
      </c>
      <c r="O16" s="24">
        <f t="shared" si="7"/>
        <v>0</v>
      </c>
      <c r="P16" s="73"/>
      <c r="Q16" s="24">
        <f t="shared" si="0"/>
        <v>0</v>
      </c>
      <c r="R16" s="84">
        <f>'P-5'!J17</f>
        <v>0</v>
      </c>
      <c r="S16" s="23">
        <f t="shared" si="8"/>
        <v>0</v>
      </c>
      <c r="T16" s="189"/>
      <c r="U16" s="186"/>
      <c r="V16" s="186"/>
      <c r="W16" s="186"/>
      <c r="Y16" s="160"/>
      <c r="Z16" s="160"/>
    </row>
    <row r="17" spans="1:27" s="25" customFormat="1" ht="11.25" customHeight="1" x14ac:dyDescent="0.2">
      <c r="A17" s="22">
        <v>15</v>
      </c>
      <c r="B17" s="71"/>
      <c r="C17" s="72"/>
      <c r="D17" s="23">
        <f t="shared" si="1"/>
        <v>0</v>
      </c>
      <c r="E17" s="40">
        <f t="shared" si="2"/>
        <v>0</v>
      </c>
      <c r="F17" s="73"/>
      <c r="G17" s="23" t="str">
        <f t="shared" si="9"/>
        <v/>
      </c>
      <c r="H17" s="40">
        <f t="shared" si="3"/>
        <v>0</v>
      </c>
      <c r="I17" s="74"/>
      <c r="J17" s="23" t="str">
        <f>IF(I17="","",VLOOKUP(I17,'P-3'!$C$4:$E$10,3,FALSE))</f>
        <v/>
      </c>
      <c r="K17" s="23" t="str">
        <f>IF(I17="","",VLOOKUP(I17,'P-3'!$C$4:$E$10,2,FALSE))</f>
        <v/>
      </c>
      <c r="L17" s="40">
        <f t="shared" si="4"/>
        <v>0</v>
      </c>
      <c r="M17" s="23">
        <f t="shared" si="5"/>
        <v>0</v>
      </c>
      <c r="N17" s="23">
        <f t="shared" si="6"/>
        <v>0</v>
      </c>
      <c r="O17" s="24">
        <f t="shared" si="7"/>
        <v>0</v>
      </c>
      <c r="P17" s="73"/>
      <c r="Q17" s="24">
        <f t="shared" si="0"/>
        <v>0</v>
      </c>
      <c r="R17" s="84">
        <f>'P-5'!J18</f>
        <v>0</v>
      </c>
      <c r="S17" s="23">
        <f t="shared" si="8"/>
        <v>0</v>
      </c>
      <c r="T17" s="189"/>
      <c r="U17" s="186"/>
      <c r="V17" s="186"/>
      <c r="W17" s="186"/>
      <c r="Y17" s="160"/>
      <c r="Z17" s="160"/>
    </row>
    <row r="18" spans="1:27" s="25" customFormat="1" ht="11.25" customHeight="1" x14ac:dyDescent="0.2">
      <c r="A18" s="22">
        <v>16</v>
      </c>
      <c r="B18" s="71"/>
      <c r="C18" s="72"/>
      <c r="D18" s="23">
        <f t="shared" si="1"/>
        <v>0</v>
      </c>
      <c r="E18" s="40">
        <f t="shared" si="2"/>
        <v>0</v>
      </c>
      <c r="F18" s="73"/>
      <c r="G18" s="23" t="str">
        <f t="shared" si="9"/>
        <v/>
      </c>
      <c r="H18" s="40">
        <f t="shared" si="3"/>
        <v>0</v>
      </c>
      <c r="I18" s="74"/>
      <c r="J18" s="23" t="str">
        <f>IF(I18="","",VLOOKUP(I18,'P-3'!$C$4:$E$10,3,FALSE))</f>
        <v/>
      </c>
      <c r="K18" s="23" t="str">
        <f>IF(I18="","",VLOOKUP(I18,'P-3'!$C$4:$E$10,2,FALSE))</f>
        <v/>
      </c>
      <c r="L18" s="40">
        <f t="shared" si="4"/>
        <v>0</v>
      </c>
      <c r="M18" s="23">
        <f t="shared" si="5"/>
        <v>0</v>
      </c>
      <c r="N18" s="23">
        <f t="shared" si="6"/>
        <v>0</v>
      </c>
      <c r="O18" s="24">
        <f t="shared" si="7"/>
        <v>0</v>
      </c>
      <c r="P18" s="73"/>
      <c r="Q18" s="24">
        <f t="shared" si="0"/>
        <v>0</v>
      </c>
      <c r="R18" s="84">
        <f>'P-5'!J19</f>
        <v>0</v>
      </c>
      <c r="S18" s="23">
        <f t="shared" si="8"/>
        <v>0</v>
      </c>
      <c r="T18" s="189"/>
      <c r="U18" s="186"/>
      <c r="V18" s="186"/>
      <c r="W18" s="186"/>
      <c r="Y18" s="160"/>
      <c r="Z18" s="160"/>
    </row>
    <row r="19" spans="1:27" s="25" customFormat="1" ht="11.25" customHeight="1" x14ac:dyDescent="0.2">
      <c r="A19" s="22">
        <v>17</v>
      </c>
      <c r="B19" s="71"/>
      <c r="C19" s="72"/>
      <c r="D19" s="23">
        <f t="shared" si="1"/>
        <v>0</v>
      </c>
      <c r="E19" s="40">
        <f t="shared" si="2"/>
        <v>0</v>
      </c>
      <c r="F19" s="73"/>
      <c r="G19" s="23" t="str">
        <f t="shared" si="9"/>
        <v/>
      </c>
      <c r="H19" s="40">
        <f t="shared" si="3"/>
        <v>0</v>
      </c>
      <c r="I19" s="74"/>
      <c r="J19" s="23" t="str">
        <f>IF(I19="","",VLOOKUP(I19,'P-3'!$C$4:$E$10,3,FALSE))</f>
        <v/>
      </c>
      <c r="K19" s="23" t="str">
        <f>IF(I19="","",VLOOKUP(I19,'P-3'!$C$4:$E$10,2,FALSE))</f>
        <v/>
      </c>
      <c r="L19" s="40">
        <f t="shared" si="4"/>
        <v>0</v>
      </c>
      <c r="M19" s="23">
        <f t="shared" si="5"/>
        <v>0</v>
      </c>
      <c r="N19" s="23">
        <f t="shared" si="6"/>
        <v>0</v>
      </c>
      <c r="O19" s="24">
        <f t="shared" si="7"/>
        <v>0</v>
      </c>
      <c r="P19" s="73"/>
      <c r="Q19" s="24">
        <f t="shared" si="0"/>
        <v>0</v>
      </c>
      <c r="R19" s="84">
        <f>'P-5'!J20</f>
        <v>0</v>
      </c>
      <c r="S19" s="23">
        <f t="shared" si="8"/>
        <v>0</v>
      </c>
      <c r="T19" s="190"/>
      <c r="U19" s="186"/>
      <c r="V19" s="186"/>
      <c r="W19" s="186"/>
      <c r="Y19" s="160"/>
      <c r="Z19" s="160"/>
    </row>
    <row r="20" spans="1:27" s="25" customFormat="1" ht="11.25" customHeight="1" x14ac:dyDescent="0.2">
      <c r="A20" s="22">
        <v>18</v>
      </c>
      <c r="B20" s="71"/>
      <c r="C20" s="72"/>
      <c r="D20" s="23">
        <f t="shared" si="1"/>
        <v>0</v>
      </c>
      <c r="E20" s="40">
        <f t="shared" si="2"/>
        <v>0</v>
      </c>
      <c r="F20" s="73"/>
      <c r="G20" s="23" t="str">
        <f t="shared" si="9"/>
        <v/>
      </c>
      <c r="H20" s="40">
        <f t="shared" si="3"/>
        <v>0</v>
      </c>
      <c r="I20" s="74"/>
      <c r="J20" s="23" t="str">
        <f>IF(I20="","",VLOOKUP(I20,'P-3'!$C$4:$E$10,3,FALSE))</f>
        <v/>
      </c>
      <c r="K20" s="23" t="str">
        <f>IF(I20="","",VLOOKUP(I20,'P-3'!$C$4:$E$10,2,FALSE))</f>
        <v/>
      </c>
      <c r="L20" s="40">
        <f t="shared" si="4"/>
        <v>0</v>
      </c>
      <c r="M20" s="23">
        <f t="shared" si="5"/>
        <v>0</v>
      </c>
      <c r="N20" s="23">
        <f t="shared" si="6"/>
        <v>0</v>
      </c>
      <c r="O20" s="24">
        <f t="shared" si="7"/>
        <v>0</v>
      </c>
      <c r="P20" s="73"/>
      <c r="Q20" s="24">
        <f t="shared" si="0"/>
        <v>0</v>
      </c>
      <c r="R20" s="84">
        <f>'P-5'!J21</f>
        <v>0</v>
      </c>
      <c r="S20" s="23">
        <f t="shared" si="8"/>
        <v>0</v>
      </c>
      <c r="T20" s="191" t="s">
        <v>83</v>
      </c>
      <c r="U20" s="186"/>
      <c r="V20" s="186"/>
      <c r="W20" s="186"/>
      <c r="Y20" s="160"/>
      <c r="Z20" s="160"/>
    </row>
    <row r="21" spans="1:27" s="25" customFormat="1" ht="11.25" customHeight="1" x14ac:dyDescent="0.2">
      <c r="A21" s="22">
        <v>19</v>
      </c>
      <c r="B21" s="71"/>
      <c r="C21" s="72"/>
      <c r="D21" s="23">
        <f t="shared" si="1"/>
        <v>0</v>
      </c>
      <c r="E21" s="40">
        <f t="shared" si="2"/>
        <v>0</v>
      </c>
      <c r="F21" s="73"/>
      <c r="G21" s="23" t="str">
        <f t="shared" si="9"/>
        <v/>
      </c>
      <c r="H21" s="40">
        <f t="shared" si="3"/>
        <v>0</v>
      </c>
      <c r="I21" s="74"/>
      <c r="J21" s="23" t="str">
        <f>IF(I21="","",VLOOKUP(I21,'P-3'!$C$4:$E$10,3,FALSE))</f>
        <v/>
      </c>
      <c r="K21" s="23" t="str">
        <f>IF(I21="","",VLOOKUP(I21,'P-3'!$C$4:$E$10,2,FALSE))</f>
        <v/>
      </c>
      <c r="L21" s="40">
        <f t="shared" si="4"/>
        <v>0</v>
      </c>
      <c r="M21" s="23">
        <f t="shared" si="5"/>
        <v>0</v>
      </c>
      <c r="N21" s="23">
        <f t="shared" si="6"/>
        <v>0</v>
      </c>
      <c r="O21" s="24">
        <f t="shared" si="7"/>
        <v>0</v>
      </c>
      <c r="P21" s="73"/>
      <c r="Q21" s="24">
        <f t="shared" si="0"/>
        <v>0</v>
      </c>
      <c r="R21" s="84">
        <f>'P-5'!J22</f>
        <v>0</v>
      </c>
      <c r="S21" s="23">
        <f t="shared" si="8"/>
        <v>0</v>
      </c>
      <c r="T21" s="192"/>
      <c r="U21" s="186"/>
      <c r="V21" s="186"/>
      <c r="W21" s="186"/>
      <c r="Y21" s="160"/>
      <c r="Z21" s="160"/>
    </row>
    <row r="22" spans="1:27" s="25" customFormat="1" ht="11.25" x14ac:dyDescent="0.2">
      <c r="A22" s="22">
        <v>20</v>
      </c>
      <c r="B22" s="71"/>
      <c r="C22" s="72"/>
      <c r="D22" s="23">
        <f t="shared" si="1"/>
        <v>0</v>
      </c>
      <c r="E22" s="40">
        <f t="shared" si="2"/>
        <v>0</v>
      </c>
      <c r="F22" s="73"/>
      <c r="G22" s="23" t="str">
        <f t="shared" si="9"/>
        <v/>
      </c>
      <c r="H22" s="40">
        <f t="shared" si="3"/>
        <v>0</v>
      </c>
      <c r="I22" s="74"/>
      <c r="J22" s="23" t="str">
        <f>IF(I22="","",VLOOKUP(I22,'P-3'!$C$4:$E$10,3,FALSE))</f>
        <v/>
      </c>
      <c r="K22" s="23" t="str">
        <f>IF(I22="","",VLOOKUP(I22,'P-3'!$C$4:$E$10,2,FALSE))</f>
        <v/>
      </c>
      <c r="L22" s="40">
        <f t="shared" si="4"/>
        <v>0</v>
      </c>
      <c r="M22" s="23">
        <f t="shared" si="5"/>
        <v>0</v>
      </c>
      <c r="N22" s="23">
        <f t="shared" si="6"/>
        <v>0</v>
      </c>
      <c r="O22" s="24">
        <f t="shared" si="7"/>
        <v>0</v>
      </c>
      <c r="P22" s="73"/>
      <c r="Q22" s="24">
        <f t="shared" si="0"/>
        <v>0</v>
      </c>
      <c r="R22" s="84">
        <f>'P-5'!J23</f>
        <v>0</v>
      </c>
      <c r="S22" s="23">
        <f t="shared" si="8"/>
        <v>0</v>
      </c>
      <c r="T22" s="192"/>
      <c r="U22" s="186"/>
      <c r="V22" s="186"/>
      <c r="W22" s="186"/>
    </row>
    <row r="23" spans="1:27" s="25" customFormat="1" ht="11.25" x14ac:dyDescent="0.2">
      <c r="A23" s="22">
        <v>21</v>
      </c>
      <c r="B23" s="71"/>
      <c r="C23" s="72"/>
      <c r="D23" s="23">
        <f t="shared" si="1"/>
        <v>0</v>
      </c>
      <c r="E23" s="40">
        <f t="shared" si="2"/>
        <v>0</v>
      </c>
      <c r="F23" s="73"/>
      <c r="G23" s="23" t="str">
        <f t="shared" si="9"/>
        <v/>
      </c>
      <c r="H23" s="40">
        <f t="shared" si="3"/>
        <v>0</v>
      </c>
      <c r="I23" s="74"/>
      <c r="J23" s="23" t="str">
        <f>IF(I23="","",VLOOKUP(I23,'P-3'!$C$4:$E$10,3,FALSE))</f>
        <v/>
      </c>
      <c r="K23" s="23" t="str">
        <f>IF(I23="","",VLOOKUP(I23,'P-3'!$C$4:$E$10,2,FALSE))</f>
        <v/>
      </c>
      <c r="L23" s="40">
        <f t="shared" si="4"/>
        <v>0</v>
      </c>
      <c r="M23" s="23">
        <f t="shared" si="5"/>
        <v>0</v>
      </c>
      <c r="N23" s="23">
        <f t="shared" si="6"/>
        <v>0</v>
      </c>
      <c r="O23" s="24">
        <f t="shared" si="7"/>
        <v>0</v>
      </c>
      <c r="P23" s="73"/>
      <c r="Q23" s="24">
        <f t="shared" si="0"/>
        <v>0</v>
      </c>
      <c r="R23" s="84">
        <f>'P-5'!J24</f>
        <v>0</v>
      </c>
      <c r="S23" s="23">
        <f t="shared" si="8"/>
        <v>0</v>
      </c>
      <c r="T23" s="192"/>
      <c r="U23" s="186"/>
      <c r="V23" s="186"/>
      <c r="W23" s="186"/>
    </row>
    <row r="24" spans="1:27" s="25" customFormat="1" ht="11.25" x14ac:dyDescent="0.2">
      <c r="A24" s="22">
        <v>22</v>
      </c>
      <c r="B24" s="71"/>
      <c r="C24" s="72"/>
      <c r="D24" s="23">
        <f t="shared" si="1"/>
        <v>0</v>
      </c>
      <c r="E24" s="40">
        <f t="shared" si="2"/>
        <v>0</v>
      </c>
      <c r="F24" s="73"/>
      <c r="G24" s="23" t="str">
        <f t="shared" si="9"/>
        <v/>
      </c>
      <c r="H24" s="40">
        <f t="shared" si="3"/>
        <v>0</v>
      </c>
      <c r="I24" s="74"/>
      <c r="J24" s="23" t="str">
        <f>IF(I24="","",VLOOKUP(I24,'P-3'!$C$4:$E$10,3,FALSE))</f>
        <v/>
      </c>
      <c r="K24" s="23" t="str">
        <f>IF(I24="","",VLOOKUP(I24,'P-3'!$C$4:$E$10,2,FALSE))</f>
        <v/>
      </c>
      <c r="L24" s="40">
        <f t="shared" si="4"/>
        <v>0</v>
      </c>
      <c r="M24" s="23">
        <f t="shared" si="5"/>
        <v>0</v>
      </c>
      <c r="N24" s="23">
        <f t="shared" si="6"/>
        <v>0</v>
      </c>
      <c r="O24" s="24">
        <f t="shared" si="7"/>
        <v>0</v>
      </c>
      <c r="P24" s="73"/>
      <c r="Q24" s="24">
        <f t="shared" si="0"/>
        <v>0</v>
      </c>
      <c r="R24" s="84">
        <f>'P-5'!J25</f>
        <v>0</v>
      </c>
      <c r="S24" s="23">
        <f t="shared" si="8"/>
        <v>0</v>
      </c>
      <c r="T24" s="192"/>
      <c r="U24" s="186"/>
      <c r="V24" s="186"/>
      <c r="W24" s="186"/>
    </row>
    <row r="25" spans="1:27" s="25" customFormat="1" ht="11.25" x14ac:dyDescent="0.2">
      <c r="A25" s="22">
        <v>23</v>
      </c>
      <c r="B25" s="71"/>
      <c r="C25" s="72"/>
      <c r="D25" s="23">
        <f t="shared" si="1"/>
        <v>0</v>
      </c>
      <c r="E25" s="40">
        <f t="shared" si="2"/>
        <v>0</v>
      </c>
      <c r="F25" s="73"/>
      <c r="G25" s="23" t="str">
        <f t="shared" si="9"/>
        <v/>
      </c>
      <c r="H25" s="40">
        <f t="shared" si="3"/>
        <v>0</v>
      </c>
      <c r="I25" s="74"/>
      <c r="J25" s="23" t="str">
        <f>IF(I25="","",VLOOKUP(I25,'P-3'!$C$4:$E$10,3,FALSE))</f>
        <v/>
      </c>
      <c r="K25" s="23" t="str">
        <f>IF(I25="","",VLOOKUP(I25,'P-3'!$C$4:$E$10,2,FALSE))</f>
        <v/>
      </c>
      <c r="L25" s="40">
        <f t="shared" si="4"/>
        <v>0</v>
      </c>
      <c r="M25" s="23">
        <f t="shared" si="5"/>
        <v>0</v>
      </c>
      <c r="N25" s="23">
        <f t="shared" si="6"/>
        <v>0</v>
      </c>
      <c r="O25" s="24">
        <f t="shared" si="7"/>
        <v>0</v>
      </c>
      <c r="P25" s="73"/>
      <c r="Q25" s="24">
        <f t="shared" si="0"/>
        <v>0</v>
      </c>
      <c r="R25" s="84">
        <f>'P-5'!J26</f>
        <v>0</v>
      </c>
      <c r="S25" s="23">
        <f t="shared" si="8"/>
        <v>0</v>
      </c>
      <c r="T25" s="192"/>
      <c r="U25" s="186"/>
      <c r="V25" s="186"/>
      <c r="W25" s="186"/>
    </row>
    <row r="26" spans="1:27" s="25" customFormat="1" ht="11.25" x14ac:dyDescent="0.2">
      <c r="A26" s="22">
        <v>24</v>
      </c>
      <c r="B26" s="71"/>
      <c r="C26" s="72"/>
      <c r="D26" s="23">
        <f t="shared" si="1"/>
        <v>0</v>
      </c>
      <c r="E26" s="40">
        <f t="shared" si="2"/>
        <v>0</v>
      </c>
      <c r="F26" s="73"/>
      <c r="G26" s="23" t="str">
        <f t="shared" si="9"/>
        <v/>
      </c>
      <c r="H26" s="40">
        <f t="shared" si="3"/>
        <v>0</v>
      </c>
      <c r="I26" s="74"/>
      <c r="J26" s="23" t="str">
        <f>IF(I26="","",VLOOKUP(I26,'P-3'!$C$4:$E$10,3,FALSE))</f>
        <v/>
      </c>
      <c r="K26" s="23" t="str">
        <f>IF(I26="","",VLOOKUP(I26,'P-3'!$C$4:$E$10,2,FALSE))</f>
        <v/>
      </c>
      <c r="L26" s="40">
        <f t="shared" si="4"/>
        <v>0</v>
      </c>
      <c r="M26" s="23">
        <f t="shared" si="5"/>
        <v>0</v>
      </c>
      <c r="N26" s="23">
        <f t="shared" si="6"/>
        <v>0</v>
      </c>
      <c r="O26" s="24">
        <f t="shared" si="7"/>
        <v>0</v>
      </c>
      <c r="P26" s="73"/>
      <c r="Q26" s="24">
        <f t="shared" si="0"/>
        <v>0</v>
      </c>
      <c r="R26" s="84">
        <f>'P-5'!J27</f>
        <v>0</v>
      </c>
      <c r="S26" s="23">
        <f t="shared" si="8"/>
        <v>0</v>
      </c>
      <c r="T26" s="192"/>
      <c r="U26" s="186"/>
      <c r="V26" s="186"/>
      <c r="W26" s="186"/>
    </row>
    <row r="27" spans="1:27" s="25" customFormat="1" ht="11.25" x14ac:dyDescent="0.2">
      <c r="A27" s="22">
        <v>25</v>
      </c>
      <c r="B27" s="71"/>
      <c r="C27" s="72"/>
      <c r="D27" s="23">
        <f t="shared" si="1"/>
        <v>0</v>
      </c>
      <c r="E27" s="40">
        <f t="shared" si="2"/>
        <v>0</v>
      </c>
      <c r="F27" s="73"/>
      <c r="G27" s="23" t="str">
        <f t="shared" si="9"/>
        <v/>
      </c>
      <c r="H27" s="40">
        <f t="shared" si="3"/>
        <v>0</v>
      </c>
      <c r="I27" s="74"/>
      <c r="J27" s="23" t="str">
        <f>IF(I27="","",VLOOKUP(I27,'P-3'!$C$4:$E$10,3,FALSE))</f>
        <v/>
      </c>
      <c r="K27" s="23" t="str">
        <f>IF(I27="","",VLOOKUP(I27,'P-3'!$C$4:$E$10,2,FALSE))</f>
        <v/>
      </c>
      <c r="L27" s="40">
        <f t="shared" si="4"/>
        <v>0</v>
      </c>
      <c r="M27" s="23">
        <f t="shared" si="5"/>
        <v>0</v>
      </c>
      <c r="N27" s="23">
        <f t="shared" si="6"/>
        <v>0</v>
      </c>
      <c r="O27" s="24">
        <f t="shared" si="7"/>
        <v>0</v>
      </c>
      <c r="P27" s="73"/>
      <c r="Q27" s="24">
        <f t="shared" si="0"/>
        <v>0</v>
      </c>
      <c r="R27" s="84">
        <f>'P-5'!J28</f>
        <v>0</v>
      </c>
      <c r="S27" s="23">
        <f t="shared" si="8"/>
        <v>0</v>
      </c>
      <c r="T27" s="192"/>
      <c r="U27" s="186"/>
      <c r="V27" s="186"/>
      <c r="W27" s="186"/>
      <c r="Y27" s="161" t="s">
        <v>135</v>
      </c>
      <c r="Z27" s="161"/>
      <c r="AA27" s="161"/>
    </row>
    <row r="28" spans="1:27" s="25" customFormat="1" ht="11.25" x14ac:dyDescent="0.2">
      <c r="A28" s="22">
        <v>26</v>
      </c>
      <c r="B28" s="71"/>
      <c r="C28" s="72"/>
      <c r="D28" s="23">
        <f t="shared" si="1"/>
        <v>0</v>
      </c>
      <c r="E28" s="40">
        <f t="shared" si="2"/>
        <v>0</v>
      </c>
      <c r="F28" s="73"/>
      <c r="G28" s="23" t="str">
        <f t="shared" si="9"/>
        <v/>
      </c>
      <c r="H28" s="40">
        <f t="shared" si="3"/>
        <v>0</v>
      </c>
      <c r="I28" s="74"/>
      <c r="J28" s="23" t="str">
        <f>IF(I28="","",VLOOKUP(I28,'P-3'!$C$4:$E$10,3,FALSE))</f>
        <v/>
      </c>
      <c r="K28" s="23" t="str">
        <f>IF(I28="","",VLOOKUP(I28,'P-3'!$C$4:$E$10,2,FALSE))</f>
        <v/>
      </c>
      <c r="L28" s="40">
        <f t="shared" si="4"/>
        <v>0</v>
      </c>
      <c r="M28" s="23">
        <f t="shared" si="5"/>
        <v>0</v>
      </c>
      <c r="N28" s="23">
        <f t="shared" si="6"/>
        <v>0</v>
      </c>
      <c r="O28" s="24">
        <f t="shared" si="7"/>
        <v>0</v>
      </c>
      <c r="P28" s="73"/>
      <c r="Q28" s="24">
        <f t="shared" si="0"/>
        <v>0</v>
      </c>
      <c r="R28" s="84">
        <f>'P-5'!J29</f>
        <v>0</v>
      </c>
      <c r="S28" s="23">
        <f t="shared" si="8"/>
        <v>0</v>
      </c>
      <c r="T28" s="192"/>
      <c r="U28" s="186"/>
      <c r="V28" s="186"/>
      <c r="W28" s="186"/>
      <c r="Y28" s="161"/>
      <c r="Z28" s="161"/>
      <c r="AA28" s="161"/>
    </row>
    <row r="29" spans="1:27" s="25" customFormat="1" ht="11.25" x14ac:dyDescent="0.2">
      <c r="A29" s="22">
        <v>27</v>
      </c>
      <c r="B29" s="71"/>
      <c r="C29" s="72"/>
      <c r="D29" s="23">
        <f t="shared" si="1"/>
        <v>0</v>
      </c>
      <c r="E29" s="40">
        <f t="shared" si="2"/>
        <v>0</v>
      </c>
      <c r="F29" s="73"/>
      <c r="G29" s="23" t="str">
        <f t="shared" si="9"/>
        <v/>
      </c>
      <c r="H29" s="40">
        <f t="shared" si="3"/>
        <v>0</v>
      </c>
      <c r="I29" s="74"/>
      <c r="J29" s="23" t="str">
        <f>IF(I29="","",VLOOKUP(I29,'P-3'!$C$4:$E$10,3,FALSE))</f>
        <v/>
      </c>
      <c r="K29" s="23" t="str">
        <f>IF(I29="","",VLOOKUP(I29,'P-3'!$C$4:$E$10,2,FALSE))</f>
        <v/>
      </c>
      <c r="L29" s="40">
        <f t="shared" si="4"/>
        <v>0</v>
      </c>
      <c r="M29" s="23">
        <f t="shared" si="5"/>
        <v>0</v>
      </c>
      <c r="N29" s="23">
        <f t="shared" si="6"/>
        <v>0</v>
      </c>
      <c r="O29" s="24">
        <f t="shared" si="7"/>
        <v>0</v>
      </c>
      <c r="P29" s="73"/>
      <c r="Q29" s="24">
        <f t="shared" si="0"/>
        <v>0</v>
      </c>
      <c r="R29" s="84">
        <f>'P-5'!J30</f>
        <v>0</v>
      </c>
      <c r="S29" s="23">
        <f t="shared" si="8"/>
        <v>0</v>
      </c>
      <c r="T29" s="192"/>
      <c r="U29" s="186"/>
      <c r="V29" s="186"/>
      <c r="W29" s="186"/>
      <c r="Y29" s="161"/>
      <c r="Z29" s="161"/>
      <c r="AA29" s="161"/>
    </row>
    <row r="30" spans="1:27" s="25" customFormat="1" ht="11.25" x14ac:dyDescent="0.2">
      <c r="A30" s="22">
        <v>28</v>
      </c>
      <c r="B30" s="71"/>
      <c r="C30" s="72"/>
      <c r="D30" s="23">
        <f t="shared" si="1"/>
        <v>0</v>
      </c>
      <c r="E30" s="40">
        <f t="shared" si="2"/>
        <v>0</v>
      </c>
      <c r="F30" s="73"/>
      <c r="G30" s="23" t="str">
        <f t="shared" si="9"/>
        <v/>
      </c>
      <c r="H30" s="40">
        <f t="shared" si="3"/>
        <v>0</v>
      </c>
      <c r="I30" s="74"/>
      <c r="J30" s="23" t="str">
        <f>IF(I30="","",VLOOKUP(I30,'P-3'!$C$4:$E$10,3,FALSE))</f>
        <v/>
      </c>
      <c r="K30" s="23" t="str">
        <f>IF(I30="","",VLOOKUP(I30,'P-3'!$C$4:$E$10,2,FALSE))</f>
        <v/>
      </c>
      <c r="L30" s="40">
        <f t="shared" si="4"/>
        <v>0</v>
      </c>
      <c r="M30" s="23">
        <f t="shared" si="5"/>
        <v>0</v>
      </c>
      <c r="N30" s="23">
        <f t="shared" si="6"/>
        <v>0</v>
      </c>
      <c r="O30" s="24">
        <f t="shared" si="7"/>
        <v>0</v>
      </c>
      <c r="P30" s="73"/>
      <c r="Q30" s="24">
        <f t="shared" si="0"/>
        <v>0</v>
      </c>
      <c r="R30" s="84">
        <f>'P-5'!J31</f>
        <v>0</v>
      </c>
      <c r="S30" s="23">
        <f t="shared" si="8"/>
        <v>0</v>
      </c>
      <c r="T30" s="193"/>
      <c r="U30" s="186"/>
      <c r="V30" s="186"/>
      <c r="W30" s="186"/>
      <c r="Y30" s="161"/>
      <c r="Z30" s="161"/>
      <c r="AA30" s="161"/>
    </row>
    <row r="31" spans="1:27" s="25" customFormat="1" ht="11.25" customHeight="1" x14ac:dyDescent="0.2">
      <c r="A31" s="22">
        <v>29</v>
      </c>
      <c r="B31" s="71"/>
      <c r="C31" s="72"/>
      <c r="D31" s="23">
        <f t="shared" si="1"/>
        <v>0</v>
      </c>
      <c r="E31" s="40">
        <f t="shared" si="2"/>
        <v>0</v>
      </c>
      <c r="F31" s="73"/>
      <c r="G31" s="23" t="str">
        <f t="shared" si="9"/>
        <v/>
      </c>
      <c r="H31" s="40">
        <f t="shared" si="3"/>
        <v>0</v>
      </c>
      <c r="I31" s="74"/>
      <c r="J31" s="23" t="str">
        <f>IF(I31="","",VLOOKUP(I31,'P-3'!$C$4:$E$10,3,FALSE))</f>
        <v/>
      </c>
      <c r="K31" s="23" t="str">
        <f>IF(I31="","",VLOOKUP(I31,'P-3'!$C$4:$E$10,2,FALSE))</f>
        <v/>
      </c>
      <c r="L31" s="40">
        <f t="shared" si="4"/>
        <v>0</v>
      </c>
      <c r="M31" s="23">
        <f t="shared" si="5"/>
        <v>0</v>
      </c>
      <c r="N31" s="23">
        <f t="shared" si="6"/>
        <v>0</v>
      </c>
      <c r="O31" s="24">
        <f t="shared" si="7"/>
        <v>0</v>
      </c>
      <c r="P31" s="73"/>
      <c r="Q31" s="24">
        <f t="shared" si="0"/>
        <v>0</v>
      </c>
      <c r="R31" s="84">
        <f>'P-5'!J32</f>
        <v>0</v>
      </c>
      <c r="S31" s="23">
        <f t="shared" si="8"/>
        <v>0</v>
      </c>
      <c r="T31" s="186"/>
      <c r="U31" s="186"/>
      <c r="V31" s="186"/>
      <c r="W31" s="186"/>
      <c r="Y31" s="161"/>
      <c r="Z31" s="161"/>
      <c r="AA31" s="161"/>
    </row>
    <row r="32" spans="1:27" s="25" customFormat="1" ht="11.25" x14ac:dyDescent="0.2">
      <c r="A32" s="22">
        <v>30</v>
      </c>
      <c r="B32" s="71"/>
      <c r="C32" s="72"/>
      <c r="D32" s="23">
        <f t="shared" si="1"/>
        <v>0</v>
      </c>
      <c r="E32" s="40">
        <f t="shared" si="2"/>
        <v>0</v>
      </c>
      <c r="F32" s="73"/>
      <c r="G32" s="23" t="str">
        <f t="shared" si="9"/>
        <v/>
      </c>
      <c r="H32" s="40">
        <f t="shared" si="3"/>
        <v>0</v>
      </c>
      <c r="I32" s="74"/>
      <c r="J32" s="23" t="str">
        <f>IF(I32="","",VLOOKUP(I32,'P-3'!$C$4:$E$10,3,FALSE))</f>
        <v/>
      </c>
      <c r="K32" s="23" t="str">
        <f>IF(I32="","",VLOOKUP(I32,'P-3'!$C$4:$E$10,2,FALSE))</f>
        <v/>
      </c>
      <c r="L32" s="40">
        <f t="shared" si="4"/>
        <v>0</v>
      </c>
      <c r="M32" s="23">
        <f t="shared" si="5"/>
        <v>0</v>
      </c>
      <c r="N32" s="23">
        <f t="shared" si="6"/>
        <v>0</v>
      </c>
      <c r="O32" s="24">
        <f t="shared" si="7"/>
        <v>0</v>
      </c>
      <c r="P32" s="73"/>
      <c r="Q32" s="24">
        <f t="shared" si="0"/>
        <v>0</v>
      </c>
      <c r="R32" s="84">
        <f>'P-5'!J33</f>
        <v>0</v>
      </c>
      <c r="S32" s="23">
        <f t="shared" si="8"/>
        <v>0</v>
      </c>
      <c r="T32" s="186"/>
      <c r="U32" s="186"/>
      <c r="V32" s="186"/>
      <c r="W32" s="186"/>
      <c r="Y32" s="161"/>
      <c r="Z32" s="161"/>
      <c r="AA32" s="161"/>
    </row>
    <row r="33" spans="1:27" s="25" customFormat="1" ht="11.25" x14ac:dyDescent="0.2">
      <c r="A33" s="22">
        <v>31</v>
      </c>
      <c r="B33" s="71"/>
      <c r="C33" s="72"/>
      <c r="D33" s="23">
        <f t="shared" si="1"/>
        <v>0</v>
      </c>
      <c r="E33" s="40">
        <f t="shared" si="2"/>
        <v>0</v>
      </c>
      <c r="F33" s="73"/>
      <c r="G33" s="23" t="str">
        <f t="shared" si="9"/>
        <v/>
      </c>
      <c r="H33" s="40">
        <f t="shared" si="3"/>
        <v>0</v>
      </c>
      <c r="I33" s="74"/>
      <c r="J33" s="23" t="str">
        <f>IF(I33="","",VLOOKUP(I33,'P-3'!$C$4:$E$10,3,FALSE))</f>
        <v/>
      </c>
      <c r="K33" s="23" t="str">
        <f>IF(I33="","",VLOOKUP(I33,'P-3'!$C$4:$E$10,2,FALSE))</f>
        <v/>
      </c>
      <c r="L33" s="40">
        <f t="shared" si="4"/>
        <v>0</v>
      </c>
      <c r="M33" s="23">
        <f t="shared" si="5"/>
        <v>0</v>
      </c>
      <c r="N33" s="23">
        <f t="shared" si="6"/>
        <v>0</v>
      </c>
      <c r="O33" s="24">
        <f t="shared" si="7"/>
        <v>0</v>
      </c>
      <c r="P33" s="73"/>
      <c r="Q33" s="24">
        <f t="shared" si="0"/>
        <v>0</v>
      </c>
      <c r="R33" s="84">
        <f>'P-5'!J34</f>
        <v>0</v>
      </c>
      <c r="S33" s="23">
        <f t="shared" si="8"/>
        <v>0</v>
      </c>
      <c r="T33" s="186"/>
      <c r="U33" s="186"/>
      <c r="V33" s="186"/>
      <c r="W33" s="186"/>
      <c r="Y33" s="161"/>
      <c r="Z33" s="161"/>
      <c r="AA33" s="161"/>
    </row>
    <row r="34" spans="1:27" s="25" customFormat="1" ht="11.25" x14ac:dyDescent="0.2">
      <c r="A34" s="22">
        <v>32</v>
      </c>
      <c r="B34" s="71"/>
      <c r="C34" s="72"/>
      <c r="D34" s="23">
        <f t="shared" si="1"/>
        <v>0</v>
      </c>
      <c r="E34" s="40">
        <f t="shared" si="2"/>
        <v>0</v>
      </c>
      <c r="F34" s="73"/>
      <c r="G34" s="23" t="str">
        <f t="shared" si="9"/>
        <v/>
      </c>
      <c r="H34" s="40">
        <f t="shared" si="3"/>
        <v>0</v>
      </c>
      <c r="I34" s="74"/>
      <c r="J34" s="23" t="str">
        <f>IF(I34="","",VLOOKUP(I34,'P-3'!$C$4:$E$10,3,FALSE))</f>
        <v/>
      </c>
      <c r="K34" s="23" t="str">
        <f>IF(I34="","",VLOOKUP(I34,'P-3'!$C$4:$E$10,2,FALSE))</f>
        <v/>
      </c>
      <c r="L34" s="40">
        <f t="shared" si="4"/>
        <v>0</v>
      </c>
      <c r="M34" s="23">
        <f t="shared" si="5"/>
        <v>0</v>
      </c>
      <c r="N34" s="23">
        <f t="shared" si="6"/>
        <v>0</v>
      </c>
      <c r="O34" s="24">
        <f t="shared" si="7"/>
        <v>0</v>
      </c>
      <c r="P34" s="73"/>
      <c r="Q34" s="24">
        <f t="shared" si="0"/>
        <v>0</v>
      </c>
      <c r="R34" s="84">
        <f>'P-5'!J35</f>
        <v>0</v>
      </c>
      <c r="S34" s="23">
        <f t="shared" si="8"/>
        <v>0</v>
      </c>
      <c r="T34" s="186"/>
      <c r="U34" s="186"/>
      <c r="V34" s="186"/>
      <c r="W34" s="186"/>
      <c r="Y34" s="161"/>
      <c r="Z34" s="161"/>
      <c r="AA34" s="161"/>
    </row>
    <row r="35" spans="1:27" s="25" customFormat="1" ht="11.25" x14ac:dyDescent="0.2">
      <c r="A35" s="22">
        <v>33</v>
      </c>
      <c r="B35" s="71"/>
      <c r="C35" s="72"/>
      <c r="D35" s="23">
        <f t="shared" si="1"/>
        <v>0</v>
      </c>
      <c r="E35" s="40">
        <f t="shared" si="2"/>
        <v>0</v>
      </c>
      <c r="F35" s="73"/>
      <c r="G35" s="23" t="str">
        <f t="shared" si="9"/>
        <v/>
      </c>
      <c r="H35" s="40">
        <f t="shared" si="3"/>
        <v>0</v>
      </c>
      <c r="I35" s="74"/>
      <c r="J35" s="23" t="str">
        <f>IF(I35="","",VLOOKUP(I35,'P-3'!$C$4:$E$10,3,FALSE))</f>
        <v/>
      </c>
      <c r="K35" s="23" t="str">
        <f>IF(I35="","",VLOOKUP(I35,'P-3'!$C$4:$E$10,2,FALSE))</f>
        <v/>
      </c>
      <c r="L35" s="40">
        <f t="shared" si="4"/>
        <v>0</v>
      </c>
      <c r="M35" s="23">
        <f t="shared" si="5"/>
        <v>0</v>
      </c>
      <c r="N35" s="23">
        <f t="shared" si="6"/>
        <v>0</v>
      </c>
      <c r="O35" s="24">
        <f t="shared" si="7"/>
        <v>0</v>
      </c>
      <c r="P35" s="73"/>
      <c r="Q35" s="24">
        <f t="shared" si="0"/>
        <v>0</v>
      </c>
      <c r="R35" s="84">
        <f>'P-5'!J36</f>
        <v>0</v>
      </c>
      <c r="S35" s="23">
        <f t="shared" si="8"/>
        <v>0</v>
      </c>
      <c r="T35" s="186"/>
      <c r="U35" s="186"/>
      <c r="V35" s="186"/>
      <c r="W35" s="186"/>
      <c r="Y35" s="161"/>
      <c r="Z35" s="161"/>
      <c r="AA35" s="161"/>
    </row>
    <row r="36" spans="1:27" s="25" customFormat="1" ht="11.25" x14ac:dyDescent="0.2">
      <c r="A36" s="22">
        <v>34</v>
      </c>
      <c r="B36" s="71"/>
      <c r="C36" s="72"/>
      <c r="D36" s="23">
        <f t="shared" si="1"/>
        <v>0</v>
      </c>
      <c r="E36" s="40">
        <f t="shared" si="2"/>
        <v>0</v>
      </c>
      <c r="F36" s="73"/>
      <c r="G36" s="23" t="str">
        <f t="shared" si="9"/>
        <v/>
      </c>
      <c r="H36" s="40">
        <f t="shared" si="3"/>
        <v>0</v>
      </c>
      <c r="I36" s="74"/>
      <c r="J36" s="23" t="str">
        <f>IF(I36="","",VLOOKUP(I36,'P-3'!$C$4:$E$10,3,FALSE))</f>
        <v/>
      </c>
      <c r="K36" s="23" t="str">
        <f>IF(I36="","",VLOOKUP(I36,'P-3'!$C$4:$E$10,2,FALSE))</f>
        <v/>
      </c>
      <c r="L36" s="40">
        <f t="shared" si="4"/>
        <v>0</v>
      </c>
      <c r="M36" s="23">
        <f t="shared" si="5"/>
        <v>0</v>
      </c>
      <c r="N36" s="23">
        <f t="shared" si="6"/>
        <v>0</v>
      </c>
      <c r="O36" s="24">
        <f t="shared" si="7"/>
        <v>0</v>
      </c>
      <c r="P36" s="73"/>
      <c r="Q36" s="24">
        <f t="shared" si="0"/>
        <v>0</v>
      </c>
      <c r="R36" s="84">
        <f>'P-5'!J37</f>
        <v>0</v>
      </c>
      <c r="S36" s="23">
        <f t="shared" si="8"/>
        <v>0</v>
      </c>
      <c r="T36" s="186"/>
      <c r="U36" s="186"/>
      <c r="V36" s="186"/>
      <c r="W36" s="186"/>
      <c r="Y36" s="161"/>
      <c r="Z36" s="161"/>
      <c r="AA36" s="161"/>
    </row>
    <row r="37" spans="1:27" s="25" customFormat="1" ht="11.25" x14ac:dyDescent="0.2">
      <c r="A37" s="22">
        <v>35</v>
      </c>
      <c r="B37" s="71"/>
      <c r="C37" s="72"/>
      <c r="D37" s="23">
        <f t="shared" si="1"/>
        <v>0</v>
      </c>
      <c r="E37" s="40">
        <f t="shared" si="2"/>
        <v>0</v>
      </c>
      <c r="F37" s="73"/>
      <c r="G37" s="23" t="str">
        <f t="shared" si="9"/>
        <v/>
      </c>
      <c r="H37" s="40">
        <f t="shared" si="3"/>
        <v>0</v>
      </c>
      <c r="I37" s="74"/>
      <c r="J37" s="23" t="str">
        <f>IF(I37="","",VLOOKUP(I37,'P-3'!$C$4:$E$10,3,FALSE))</f>
        <v/>
      </c>
      <c r="K37" s="23" t="str">
        <f>IF(I37="","",VLOOKUP(I37,'P-3'!$C$4:$E$10,2,FALSE))</f>
        <v/>
      </c>
      <c r="L37" s="40">
        <f t="shared" si="4"/>
        <v>0</v>
      </c>
      <c r="M37" s="23">
        <f t="shared" si="5"/>
        <v>0</v>
      </c>
      <c r="N37" s="23">
        <f t="shared" si="6"/>
        <v>0</v>
      </c>
      <c r="O37" s="24">
        <f t="shared" si="7"/>
        <v>0</v>
      </c>
      <c r="P37" s="73"/>
      <c r="Q37" s="24">
        <f t="shared" si="0"/>
        <v>0</v>
      </c>
      <c r="R37" s="84">
        <f>'P-5'!J38</f>
        <v>0</v>
      </c>
      <c r="S37" s="23">
        <f t="shared" si="8"/>
        <v>0</v>
      </c>
      <c r="T37" s="186"/>
      <c r="U37" s="186"/>
      <c r="V37" s="186"/>
      <c r="W37" s="186"/>
    </row>
    <row r="38" spans="1:27" s="25" customFormat="1" ht="11.25" x14ac:dyDescent="0.2">
      <c r="A38" s="22">
        <v>36</v>
      </c>
      <c r="B38" s="71"/>
      <c r="C38" s="72"/>
      <c r="D38" s="23">
        <f t="shared" si="1"/>
        <v>0</v>
      </c>
      <c r="E38" s="40">
        <f t="shared" si="2"/>
        <v>0</v>
      </c>
      <c r="F38" s="73"/>
      <c r="G38" s="23" t="str">
        <f t="shared" si="9"/>
        <v/>
      </c>
      <c r="H38" s="40">
        <f t="shared" si="3"/>
        <v>0</v>
      </c>
      <c r="I38" s="74"/>
      <c r="J38" s="23" t="str">
        <f>IF(I38="","",VLOOKUP(I38,'P-3'!$C$4:$E$10,3,FALSE))</f>
        <v/>
      </c>
      <c r="K38" s="23" t="str">
        <f>IF(I38="","",VLOOKUP(I38,'P-3'!$C$4:$E$10,2,FALSE))</f>
        <v/>
      </c>
      <c r="L38" s="40">
        <f t="shared" si="4"/>
        <v>0</v>
      </c>
      <c r="M38" s="23">
        <f t="shared" si="5"/>
        <v>0</v>
      </c>
      <c r="N38" s="23">
        <f t="shared" si="6"/>
        <v>0</v>
      </c>
      <c r="O38" s="24">
        <f t="shared" si="7"/>
        <v>0</v>
      </c>
      <c r="P38" s="73"/>
      <c r="Q38" s="24">
        <f t="shared" si="0"/>
        <v>0</v>
      </c>
      <c r="R38" s="84">
        <f>'P-5'!J39</f>
        <v>0</v>
      </c>
      <c r="S38" s="23">
        <f t="shared" si="8"/>
        <v>0</v>
      </c>
      <c r="T38" s="186"/>
      <c r="U38" s="186"/>
      <c r="V38" s="186"/>
      <c r="W38" s="186"/>
    </row>
    <row r="39" spans="1:27" s="25" customFormat="1" ht="11.25" x14ac:dyDescent="0.2">
      <c r="A39" s="22">
        <v>37</v>
      </c>
      <c r="B39" s="71"/>
      <c r="C39" s="72"/>
      <c r="D39" s="23">
        <f t="shared" si="1"/>
        <v>0</v>
      </c>
      <c r="E39" s="40">
        <f t="shared" si="2"/>
        <v>0</v>
      </c>
      <c r="F39" s="73"/>
      <c r="G39" s="23" t="str">
        <f t="shared" si="9"/>
        <v/>
      </c>
      <c r="H39" s="40">
        <f t="shared" si="3"/>
        <v>0</v>
      </c>
      <c r="I39" s="74"/>
      <c r="J39" s="23" t="str">
        <f>IF(I39="","",VLOOKUP(I39,'P-3'!$C$4:$E$10,3,FALSE))</f>
        <v/>
      </c>
      <c r="K39" s="23" t="str">
        <f>IF(I39="","",VLOOKUP(I39,'P-3'!$C$4:$E$10,2,FALSE))</f>
        <v/>
      </c>
      <c r="L39" s="40">
        <f t="shared" si="4"/>
        <v>0</v>
      </c>
      <c r="M39" s="23">
        <f t="shared" si="5"/>
        <v>0</v>
      </c>
      <c r="N39" s="23">
        <f t="shared" si="6"/>
        <v>0</v>
      </c>
      <c r="O39" s="24">
        <f t="shared" si="7"/>
        <v>0</v>
      </c>
      <c r="P39" s="73"/>
      <c r="Q39" s="24">
        <f t="shared" si="0"/>
        <v>0</v>
      </c>
      <c r="R39" s="84">
        <f>'P-5'!J40</f>
        <v>0</v>
      </c>
      <c r="S39" s="23">
        <f t="shared" si="8"/>
        <v>0</v>
      </c>
      <c r="T39" s="186"/>
      <c r="U39" s="186"/>
      <c r="V39" s="186"/>
      <c r="W39" s="186"/>
    </row>
    <row r="40" spans="1:27" s="25" customFormat="1" ht="11.25" x14ac:dyDescent="0.2">
      <c r="A40" s="22">
        <v>38</v>
      </c>
      <c r="B40" s="71"/>
      <c r="C40" s="72"/>
      <c r="D40" s="23">
        <f t="shared" si="1"/>
        <v>0</v>
      </c>
      <c r="E40" s="40">
        <f t="shared" si="2"/>
        <v>0</v>
      </c>
      <c r="F40" s="73"/>
      <c r="G40" s="23" t="str">
        <f t="shared" si="9"/>
        <v/>
      </c>
      <c r="H40" s="40">
        <f t="shared" si="3"/>
        <v>0</v>
      </c>
      <c r="I40" s="74"/>
      <c r="J40" s="23" t="str">
        <f>IF(I40="","",VLOOKUP(I40,'P-3'!$C$4:$E$10,3,FALSE))</f>
        <v/>
      </c>
      <c r="K40" s="23" t="str">
        <f>IF(I40="","",VLOOKUP(I40,'P-3'!$C$4:$E$10,2,FALSE))</f>
        <v/>
      </c>
      <c r="L40" s="40">
        <f t="shared" si="4"/>
        <v>0</v>
      </c>
      <c r="M40" s="23">
        <f t="shared" si="5"/>
        <v>0</v>
      </c>
      <c r="N40" s="23">
        <f t="shared" si="6"/>
        <v>0</v>
      </c>
      <c r="O40" s="24">
        <f t="shared" si="7"/>
        <v>0</v>
      </c>
      <c r="P40" s="73"/>
      <c r="Q40" s="24">
        <f t="shared" si="0"/>
        <v>0</v>
      </c>
      <c r="R40" s="84">
        <f>'P-5'!J41</f>
        <v>0</v>
      </c>
      <c r="S40" s="23">
        <f t="shared" si="8"/>
        <v>0</v>
      </c>
      <c r="T40" s="186"/>
      <c r="U40" s="186"/>
      <c r="V40" s="186"/>
      <c r="W40" s="186"/>
    </row>
    <row r="41" spans="1:27" s="25" customFormat="1" ht="11.25" x14ac:dyDescent="0.2">
      <c r="A41" s="22">
        <v>39</v>
      </c>
      <c r="B41" s="71"/>
      <c r="C41" s="72"/>
      <c r="D41" s="23">
        <f t="shared" si="1"/>
        <v>0</v>
      </c>
      <c r="E41" s="40">
        <f t="shared" si="2"/>
        <v>0</v>
      </c>
      <c r="F41" s="73"/>
      <c r="G41" s="23" t="str">
        <f t="shared" si="9"/>
        <v/>
      </c>
      <c r="H41" s="40">
        <f t="shared" si="3"/>
        <v>0</v>
      </c>
      <c r="I41" s="74"/>
      <c r="J41" s="23" t="str">
        <f>IF(I41="","",VLOOKUP(I41,'P-3'!$C$4:$E$10,3,FALSE))</f>
        <v/>
      </c>
      <c r="K41" s="23" t="str">
        <f>IF(I41="","",VLOOKUP(I41,'P-3'!$C$4:$E$10,2,FALSE))</f>
        <v/>
      </c>
      <c r="L41" s="40">
        <f t="shared" si="4"/>
        <v>0</v>
      </c>
      <c r="M41" s="23">
        <f t="shared" si="5"/>
        <v>0</v>
      </c>
      <c r="N41" s="23">
        <f t="shared" si="6"/>
        <v>0</v>
      </c>
      <c r="O41" s="24">
        <f t="shared" si="7"/>
        <v>0</v>
      </c>
      <c r="P41" s="73"/>
      <c r="Q41" s="24">
        <f t="shared" si="0"/>
        <v>0</v>
      </c>
      <c r="R41" s="84">
        <f>'P-5'!J42</f>
        <v>0</v>
      </c>
      <c r="S41" s="23">
        <f t="shared" si="8"/>
        <v>0</v>
      </c>
      <c r="T41" s="186"/>
      <c r="U41" s="186"/>
      <c r="V41" s="186"/>
      <c r="W41" s="186"/>
    </row>
    <row r="42" spans="1:27" s="25" customFormat="1" ht="11.25" x14ac:dyDescent="0.2">
      <c r="A42" s="22">
        <v>40</v>
      </c>
      <c r="B42" s="71"/>
      <c r="C42" s="72"/>
      <c r="D42" s="23">
        <f t="shared" si="1"/>
        <v>0</v>
      </c>
      <c r="E42" s="40">
        <f t="shared" si="2"/>
        <v>0</v>
      </c>
      <c r="F42" s="73"/>
      <c r="G42" s="23" t="str">
        <f t="shared" si="9"/>
        <v/>
      </c>
      <c r="H42" s="40">
        <f t="shared" si="3"/>
        <v>0</v>
      </c>
      <c r="I42" s="74"/>
      <c r="J42" s="23" t="str">
        <f>IF(I42="","",VLOOKUP(I42,'P-3'!$C$4:$E$10,3,FALSE))</f>
        <v/>
      </c>
      <c r="K42" s="23" t="str">
        <f>IF(I42="","",VLOOKUP(I42,'P-3'!$C$4:$E$10,2,FALSE))</f>
        <v/>
      </c>
      <c r="L42" s="40">
        <f t="shared" si="4"/>
        <v>0</v>
      </c>
      <c r="M42" s="23">
        <f t="shared" si="5"/>
        <v>0</v>
      </c>
      <c r="N42" s="23">
        <f t="shared" si="6"/>
        <v>0</v>
      </c>
      <c r="O42" s="24">
        <f t="shared" si="7"/>
        <v>0</v>
      </c>
      <c r="P42" s="73"/>
      <c r="Q42" s="24">
        <f t="shared" si="0"/>
        <v>0</v>
      </c>
      <c r="R42" s="84">
        <f>'P-5'!J43</f>
        <v>0</v>
      </c>
      <c r="S42" s="23">
        <f t="shared" si="8"/>
        <v>0</v>
      </c>
      <c r="T42" s="186"/>
      <c r="U42" s="186"/>
      <c r="V42" s="186"/>
      <c r="W42" s="186"/>
    </row>
    <row r="43" spans="1:27" s="25" customFormat="1" ht="11.25" x14ac:dyDescent="0.2">
      <c r="B43" s="186"/>
      <c r="C43" s="34"/>
      <c r="D43" s="35">
        <f>SUM(E3:E42)</f>
        <v>0</v>
      </c>
      <c r="E43" s="35"/>
      <c r="F43" s="34"/>
      <c r="G43" s="35">
        <f>SUM(H3:H42)</f>
        <v>0</v>
      </c>
      <c r="H43" s="35"/>
      <c r="I43" s="34"/>
      <c r="J43" s="34"/>
      <c r="K43" s="36">
        <f>SUM(N3:N42)</f>
        <v>0</v>
      </c>
      <c r="L43" s="36"/>
      <c r="M43" s="33" t="s">
        <v>82</v>
      </c>
      <c r="N43" s="27">
        <f>SUM(N3:N42)+S43+N44+S43</f>
        <v>1</v>
      </c>
      <c r="O43" s="23"/>
      <c r="P43" s="22">
        <f>SUM(P3:P42)</f>
        <v>0</v>
      </c>
      <c r="Q43" s="28">
        <f>SUM(Q3:Q42)</f>
        <v>0</v>
      </c>
      <c r="R43" s="22"/>
      <c r="S43" s="32">
        <f>SUM(S3:S42)</f>
        <v>0</v>
      </c>
      <c r="T43" s="186"/>
      <c r="U43" s="186"/>
      <c r="V43" s="186"/>
      <c r="W43" s="186"/>
    </row>
    <row r="44" spans="1:27" s="25" customFormat="1" ht="11.25" x14ac:dyDescent="0.2">
      <c r="A44" s="186"/>
      <c r="B44" s="186"/>
      <c r="C44" s="186"/>
      <c r="D44" s="186"/>
      <c r="E44" s="186"/>
      <c r="F44" s="186"/>
      <c r="G44" s="186"/>
      <c r="H44" s="186"/>
      <c r="I44" s="186"/>
      <c r="J44" s="186"/>
      <c r="K44" s="194" t="s">
        <v>96</v>
      </c>
      <c r="L44" s="194"/>
      <c r="M44" s="194"/>
      <c r="N44" s="195">
        <v>1</v>
      </c>
      <c r="O44" s="186"/>
      <c r="P44" s="186"/>
      <c r="Q44" s="186"/>
      <c r="R44" s="186"/>
      <c r="S44" s="186"/>
      <c r="T44" s="186"/>
      <c r="U44" s="186"/>
      <c r="V44" s="186"/>
      <c r="W44" s="186"/>
    </row>
    <row r="45" spans="1:27" x14ac:dyDescent="0.25">
      <c r="A45" s="179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</row>
    <row r="46" spans="1:27" x14ac:dyDescent="0.25">
      <c r="A46" s="179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</row>
  </sheetData>
  <mergeCells count="8">
    <mergeCell ref="B1:Q1"/>
    <mergeCell ref="Y15:Z21"/>
    <mergeCell ref="Y27:AA36"/>
    <mergeCell ref="K44:M44"/>
    <mergeCell ref="T20:T30"/>
    <mergeCell ref="T10:T19"/>
    <mergeCell ref="C2:D2"/>
    <mergeCell ref="F2:G2"/>
  </mergeCells>
  <dataValidations count="2">
    <dataValidation type="list" allowBlank="1" showInputMessage="1" showErrorMessage="1" sqref="F3:F42">
      <formula1>$U$4:$U$5</formula1>
    </dataValidation>
    <dataValidation type="list" allowBlank="1" showInputMessage="1" showErrorMessage="1" sqref="C3:C42">
      <formula1>$U$2:$U$3</formula1>
    </dataValidation>
  </dataValidations>
  <pageMargins left="0.25" right="0.25" top="0.75" bottom="0.75" header="0.3" footer="0.3"/>
  <pageSetup scale="81" orientation="landscape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'P-3'!$C$4:$C$10</xm:f>
          </x14:formula1>
          <xm:sqref>I3:I42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9"/>
  <sheetViews>
    <sheetView workbookViewId="0">
      <selection activeCell="B4" sqref="B4"/>
    </sheetView>
  </sheetViews>
  <sheetFormatPr defaultRowHeight="15" x14ac:dyDescent="0.25"/>
  <cols>
    <col min="1" max="1" width="3.85546875" style="1" customWidth="1"/>
    <col min="2" max="2" width="18.7109375" style="1" customWidth="1"/>
    <col min="3" max="3" width="5.42578125" style="1" customWidth="1"/>
    <col min="4" max="4" width="20.85546875" style="1" customWidth="1"/>
    <col min="5" max="5" width="13.7109375" style="1" customWidth="1"/>
    <col min="6" max="8" width="11" style="1" hidden="1" customWidth="1"/>
    <col min="9" max="11" width="9.140625" style="1"/>
    <col min="12" max="12" width="8.7109375" style="83" customWidth="1"/>
    <col min="13" max="13" width="21.42578125" style="1" customWidth="1"/>
    <col min="14" max="14" width="23.140625" style="1" customWidth="1"/>
    <col min="15" max="17" width="0" style="1" hidden="1" customWidth="1"/>
    <col min="18" max="20" width="9.140625" style="1" hidden="1" customWidth="1"/>
    <col min="21" max="21" width="3" style="1" hidden="1" customWidth="1"/>
    <col min="22" max="22" width="11.5703125" style="1" hidden="1" customWidth="1"/>
    <col min="23" max="23" width="7" style="1" hidden="1" customWidth="1"/>
    <col min="24" max="24" width="12.7109375" style="1" hidden="1" customWidth="1"/>
    <col min="25" max="25" width="4.42578125" style="1" hidden="1" customWidth="1"/>
    <col min="26" max="26" width="13.5703125" style="1" hidden="1" customWidth="1"/>
    <col min="27" max="27" width="4.7109375" style="1" hidden="1" customWidth="1"/>
    <col min="28" max="28" width="9.28515625" style="1" hidden="1" customWidth="1"/>
    <col min="29" max="29" width="4.7109375" style="1" hidden="1" customWidth="1"/>
    <col min="30" max="30" width="0" style="1" hidden="1" customWidth="1"/>
    <col min="31" max="16384" width="9.140625" style="1"/>
  </cols>
  <sheetData>
    <row r="1" spans="1:29" ht="70.5" customHeight="1" x14ac:dyDescent="0.25">
      <c r="A1" s="196" t="s">
        <v>63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</row>
    <row r="2" spans="1:29" ht="26.25" x14ac:dyDescent="0.4">
      <c r="A2" s="164" t="s">
        <v>80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97" t="s">
        <v>89</v>
      </c>
      <c r="N2" s="30">
        <f>SUM(I4:I42)</f>
        <v>0</v>
      </c>
    </row>
    <row r="3" spans="1:29" x14ac:dyDescent="0.25">
      <c r="A3" s="12"/>
      <c r="B3" s="20" t="s">
        <v>74</v>
      </c>
      <c r="C3" s="21" t="s">
        <v>67</v>
      </c>
      <c r="D3" s="20" t="s">
        <v>78</v>
      </c>
      <c r="E3" s="20" t="s">
        <v>79</v>
      </c>
      <c r="F3" s="21" t="s">
        <v>68</v>
      </c>
      <c r="G3" s="37" t="s">
        <v>39</v>
      </c>
      <c r="H3" s="37" t="s">
        <v>77</v>
      </c>
      <c r="I3" s="12" t="s">
        <v>76</v>
      </c>
      <c r="J3" s="12" t="s">
        <v>93</v>
      </c>
      <c r="K3" s="12" t="s">
        <v>165</v>
      </c>
      <c r="L3" s="81" t="s">
        <v>92</v>
      </c>
      <c r="M3" s="179"/>
      <c r="N3" s="179"/>
      <c r="V3" s="12">
        <f>'P-2'!M11</f>
        <v>0</v>
      </c>
      <c r="W3" s="12" t="s">
        <v>109</v>
      </c>
      <c r="X3" s="12">
        <f>'P-2'!M12</f>
        <v>0</v>
      </c>
      <c r="Y3" s="12" t="s">
        <v>109</v>
      </c>
      <c r="Z3" s="12">
        <f>'P-2'!M13</f>
        <v>0</v>
      </c>
      <c r="AA3" s="12" t="s">
        <v>109</v>
      </c>
      <c r="AB3" s="12">
        <f>'P-2'!M14</f>
        <v>0</v>
      </c>
      <c r="AC3" s="12" t="s">
        <v>109</v>
      </c>
    </row>
    <row r="4" spans="1:29" x14ac:dyDescent="0.25">
      <c r="A4" s="12">
        <v>1</v>
      </c>
      <c r="B4" s="12">
        <f>'P-4'!B3</f>
        <v>0</v>
      </c>
      <c r="C4" s="12">
        <f>'P-4'!I3</f>
        <v>0</v>
      </c>
      <c r="D4" s="75"/>
      <c r="E4" s="76"/>
      <c r="F4" s="13" t="e">
        <f>VLOOKUP(C4,'P-3'!$C$4:$E$10,3,0)</f>
        <v>#N/A</v>
      </c>
      <c r="G4" s="15">
        <f>'P-4'!Q3</f>
        <v>0</v>
      </c>
      <c r="H4" s="38">
        <f>'P-4'!P3</f>
        <v>0</v>
      </c>
      <c r="I4" s="15">
        <f>IFERROR(F4*'P-4'!P3,0)</f>
        <v>0</v>
      </c>
      <c r="J4" s="77"/>
      <c r="K4" s="82"/>
      <c r="L4" s="82"/>
      <c r="M4" s="179"/>
      <c r="N4" s="179"/>
      <c r="U4" s="12">
        <v>1</v>
      </c>
      <c r="V4" s="12">
        <f>IF(E4=$V$3,G4,0)</f>
        <v>0</v>
      </c>
      <c r="W4" s="12">
        <f>IF(E4=$V$3,H4,0)</f>
        <v>0</v>
      </c>
      <c r="X4" s="12">
        <f>IF(E4=$X$3,G4,0)</f>
        <v>0</v>
      </c>
      <c r="Y4" s="12">
        <f>IF(E4=$X$3,H4,0)</f>
        <v>0</v>
      </c>
      <c r="Z4" s="12">
        <f>IF(E4=$Z$3,G4,0)</f>
        <v>0</v>
      </c>
      <c r="AA4" s="12">
        <f>IF(E4=$Z$3,H4,0)</f>
        <v>0</v>
      </c>
      <c r="AB4" s="12">
        <f>IF(E4=$AB$3,G4,0)</f>
        <v>0</v>
      </c>
      <c r="AC4" s="12">
        <f>IF(E4=$AB$3,H4,0)</f>
        <v>0</v>
      </c>
    </row>
    <row r="5" spans="1:29" x14ac:dyDescent="0.25">
      <c r="A5" s="12">
        <v>2</v>
      </c>
      <c r="B5" s="12">
        <f>'P-4'!B4</f>
        <v>0</v>
      </c>
      <c r="C5" s="12">
        <f>'P-4'!I4</f>
        <v>0</v>
      </c>
      <c r="D5" s="75"/>
      <c r="E5" s="76"/>
      <c r="F5" s="13" t="e">
        <f>VLOOKUP(C5,'P-3'!$C$4:$E$10,3,0)</f>
        <v>#N/A</v>
      </c>
      <c r="G5" s="15">
        <f>'P-4'!Q4</f>
        <v>0</v>
      </c>
      <c r="H5" s="38">
        <f>'P-4'!P4</f>
        <v>0</v>
      </c>
      <c r="I5" s="15">
        <f>IFERROR(F5*'P-4'!P4,0)</f>
        <v>0</v>
      </c>
      <c r="J5" s="77"/>
      <c r="K5" s="82"/>
      <c r="L5" s="82"/>
      <c r="M5" s="179"/>
      <c r="N5" s="179"/>
      <c r="U5" s="12">
        <v>2</v>
      </c>
      <c r="V5" s="12">
        <f>IF(E5=$V$3,G5,0)</f>
        <v>0</v>
      </c>
      <c r="W5" s="12">
        <f>IF(E5=$V$3,H5,0)</f>
        <v>0</v>
      </c>
      <c r="X5" s="12">
        <f>IF(E5=$X$3,G5,0)</f>
        <v>0</v>
      </c>
      <c r="Y5" s="12">
        <f>IF(E5=$X$3,H5,0)</f>
        <v>0</v>
      </c>
      <c r="Z5" s="12">
        <f>IF(E5=$Z$3,G5,0)</f>
        <v>0</v>
      </c>
      <c r="AA5" s="12">
        <f>IF(E5=$Z$3,H5,0)</f>
        <v>0</v>
      </c>
      <c r="AB5" s="12">
        <f>IF(E5=$AB$3,G5,0)</f>
        <v>0</v>
      </c>
      <c r="AC5" s="12">
        <f>IF(E5=$AB$3,H5,0)</f>
        <v>0</v>
      </c>
    </row>
    <row r="6" spans="1:29" x14ac:dyDescent="0.25">
      <c r="A6" s="12">
        <v>3</v>
      </c>
      <c r="B6" s="12">
        <f>'P-4'!B5</f>
        <v>0</v>
      </c>
      <c r="C6" s="12">
        <f>'P-4'!I5</f>
        <v>0</v>
      </c>
      <c r="D6" s="75"/>
      <c r="E6" s="76"/>
      <c r="F6" s="13" t="e">
        <f>VLOOKUP(C6,'P-3'!$C$4:$E$10,3,0)</f>
        <v>#N/A</v>
      </c>
      <c r="G6" s="15">
        <f>'P-4'!Q5</f>
        <v>0</v>
      </c>
      <c r="H6" s="38">
        <f>'P-4'!P5</f>
        <v>0</v>
      </c>
      <c r="I6" s="15">
        <f>IFERROR(F6*'P-4'!P5,0)</f>
        <v>0</v>
      </c>
      <c r="J6" s="77"/>
      <c r="K6" s="82"/>
      <c r="L6" s="82"/>
      <c r="M6" s="179"/>
      <c r="N6" s="179"/>
      <c r="U6" s="12">
        <v>3</v>
      </c>
      <c r="V6" s="12">
        <f>IF(E6=$V$3,G6,0)</f>
        <v>0</v>
      </c>
      <c r="W6" s="12">
        <f>IF(E6=$V$3,H6,0)</f>
        <v>0</v>
      </c>
      <c r="X6" s="12">
        <f>IF(E6=$X$3,G6,0)</f>
        <v>0</v>
      </c>
      <c r="Y6" s="12">
        <f>IF(E6=$X$3,H6,0)</f>
        <v>0</v>
      </c>
      <c r="Z6" s="12">
        <f>IF(E6=$Z$3,G6,0)</f>
        <v>0</v>
      </c>
      <c r="AA6" s="12">
        <f>IF(E6=$Z$3,H6,0)</f>
        <v>0</v>
      </c>
      <c r="AB6" s="12">
        <f>IF(E6=$AB$3,G6,0)</f>
        <v>0</v>
      </c>
      <c r="AC6" s="12">
        <f>IF(E6=$AB$3,H6,0)</f>
        <v>0</v>
      </c>
    </row>
    <row r="7" spans="1:29" x14ac:dyDescent="0.25">
      <c r="A7" s="12">
        <v>4</v>
      </c>
      <c r="B7" s="12">
        <f>'P-4'!B6</f>
        <v>0</v>
      </c>
      <c r="C7" s="12">
        <f>'P-4'!I6</f>
        <v>0</v>
      </c>
      <c r="D7" s="75"/>
      <c r="E7" s="76"/>
      <c r="F7" s="13" t="e">
        <f>VLOOKUP(C7,'P-3'!$C$4:$E$10,3,0)</f>
        <v>#N/A</v>
      </c>
      <c r="G7" s="15">
        <f>'P-4'!Q6</f>
        <v>0</v>
      </c>
      <c r="H7" s="38">
        <f>'P-4'!P6</f>
        <v>0</v>
      </c>
      <c r="I7" s="15">
        <f>IFERROR(F7*'P-4'!P6,0)</f>
        <v>0</v>
      </c>
      <c r="J7" s="77"/>
      <c r="K7" s="82"/>
      <c r="L7" s="82"/>
      <c r="M7" s="179"/>
      <c r="N7" s="179"/>
      <c r="U7" s="12">
        <v>4</v>
      </c>
      <c r="V7" s="12">
        <f>IF(E7=$V$3,G7,0)</f>
        <v>0</v>
      </c>
      <c r="W7" s="12">
        <f>IF(E7=$V$3,H7,0)</f>
        <v>0</v>
      </c>
      <c r="X7" s="12">
        <f>IF(E7=$X$3,G7,0)</f>
        <v>0</v>
      </c>
      <c r="Y7" s="12">
        <f>IF(E7=$X$3,H7,0)</f>
        <v>0</v>
      </c>
      <c r="Z7" s="12">
        <f>IF(E7=$Z$3,G7,0)</f>
        <v>0</v>
      </c>
      <c r="AA7" s="12">
        <f>IF(E7=$Z$3,H7,0)</f>
        <v>0</v>
      </c>
      <c r="AB7" s="12">
        <f>IF(E7=$AB$3,G7,0)</f>
        <v>0</v>
      </c>
      <c r="AC7" s="12">
        <f>IF(E7=$AB$3,H7,0)</f>
        <v>0</v>
      </c>
    </row>
    <row r="8" spans="1:29" x14ac:dyDescent="0.25">
      <c r="A8" s="12">
        <v>5</v>
      </c>
      <c r="B8" s="12">
        <f>'P-4'!B7</f>
        <v>0</v>
      </c>
      <c r="C8" s="12">
        <f>'P-4'!I7</f>
        <v>0</v>
      </c>
      <c r="D8" s="75"/>
      <c r="E8" s="76"/>
      <c r="F8" s="13" t="e">
        <f>VLOOKUP(C8,'P-3'!$C$4:$E$10,3,0)</f>
        <v>#N/A</v>
      </c>
      <c r="G8" s="15">
        <f>'P-4'!Q7</f>
        <v>0</v>
      </c>
      <c r="H8" s="38">
        <f>'P-4'!P7</f>
        <v>0</v>
      </c>
      <c r="I8" s="15">
        <f>IFERROR(F8*'P-4'!P7,0)</f>
        <v>0</v>
      </c>
      <c r="J8" s="77"/>
      <c r="K8" s="82"/>
      <c r="L8" s="82"/>
      <c r="M8" s="179"/>
      <c r="N8" s="179"/>
      <c r="U8" s="12">
        <v>5</v>
      </c>
      <c r="V8" s="12">
        <f>IF(E8=$V$3,G8,0)</f>
        <v>0</v>
      </c>
      <c r="W8" s="12">
        <f>IF(E8=$V$3,H8,0)</f>
        <v>0</v>
      </c>
      <c r="X8" s="12">
        <f>IF(E8=$X$3,G8,0)</f>
        <v>0</v>
      </c>
      <c r="Y8" s="12">
        <f>IF(E8=$X$3,H8,0)</f>
        <v>0</v>
      </c>
      <c r="Z8" s="12">
        <f>IF(E8=$Z$3,G8,0)</f>
        <v>0</v>
      </c>
      <c r="AA8" s="12">
        <f>IF(E8=$Z$3,H8,0)</f>
        <v>0</v>
      </c>
      <c r="AB8" s="12">
        <f>IF(E8=$AB$3,G8,0)</f>
        <v>0</v>
      </c>
      <c r="AC8" s="12">
        <f>IF(E8=$AB$3,H8,0)</f>
        <v>0</v>
      </c>
    </row>
    <row r="9" spans="1:29" x14ac:dyDescent="0.25">
      <c r="A9" s="12">
        <v>6</v>
      </c>
      <c r="B9" s="12">
        <f>'P-4'!B8</f>
        <v>0</v>
      </c>
      <c r="C9" s="12">
        <f>'P-4'!I8</f>
        <v>0</v>
      </c>
      <c r="D9" s="75"/>
      <c r="E9" s="76"/>
      <c r="F9" s="13" t="e">
        <f>VLOOKUP(C9,'P-3'!$C$4:$E$10,3,0)</f>
        <v>#N/A</v>
      </c>
      <c r="G9" s="15">
        <f>'P-4'!Q8</f>
        <v>0</v>
      </c>
      <c r="H9" s="38">
        <f>'P-4'!P8</f>
        <v>0</v>
      </c>
      <c r="I9" s="15">
        <f>IFERROR(F9*'P-4'!P8,0)</f>
        <v>0</v>
      </c>
      <c r="J9" s="77"/>
      <c r="K9" s="82"/>
      <c r="L9" s="82"/>
      <c r="M9" s="179"/>
      <c r="N9" s="179"/>
      <c r="U9" s="12">
        <v>6</v>
      </c>
      <c r="V9" s="12">
        <f>IF(E9=$V$3,G9,0)</f>
        <v>0</v>
      </c>
      <c r="W9" s="12">
        <f>IF(E9=$V$3,H9,0)</f>
        <v>0</v>
      </c>
      <c r="X9" s="12">
        <f>IF(E9=$X$3,G9,0)</f>
        <v>0</v>
      </c>
      <c r="Y9" s="12">
        <f>IF(E9=$X$3,H9,0)</f>
        <v>0</v>
      </c>
      <c r="Z9" s="12">
        <f>IF(E9=$Z$3,G9,0)</f>
        <v>0</v>
      </c>
      <c r="AA9" s="12">
        <f>IF(E9=$Z$3,H9,0)</f>
        <v>0</v>
      </c>
      <c r="AB9" s="12">
        <f>IF(E9=$AB$3,G9,0)</f>
        <v>0</v>
      </c>
      <c r="AC9" s="12">
        <f>IF(E9=$AB$3,H9,0)</f>
        <v>0</v>
      </c>
    </row>
    <row r="10" spans="1:29" x14ac:dyDescent="0.25">
      <c r="A10" s="12">
        <v>7</v>
      </c>
      <c r="B10" s="12">
        <f>'P-4'!B9</f>
        <v>0</v>
      </c>
      <c r="C10" s="12">
        <f>'P-4'!I9</f>
        <v>0</v>
      </c>
      <c r="D10" s="75"/>
      <c r="E10" s="76"/>
      <c r="F10" s="13" t="e">
        <f>VLOOKUP(C10,'P-3'!$C$4:$E$10,3,0)</f>
        <v>#N/A</v>
      </c>
      <c r="G10" s="15">
        <f>'P-4'!Q9</f>
        <v>0</v>
      </c>
      <c r="H10" s="38">
        <f>'P-4'!P9</f>
        <v>0</v>
      </c>
      <c r="I10" s="15">
        <f>IFERROR(F10*'P-4'!P9,0)</f>
        <v>0</v>
      </c>
      <c r="J10" s="77"/>
      <c r="K10" s="82"/>
      <c r="L10" s="82"/>
      <c r="M10" s="179"/>
      <c r="N10" s="179"/>
      <c r="U10" s="12">
        <v>7</v>
      </c>
      <c r="V10" s="12">
        <f>IF(E10=$V$3,G10,0)</f>
        <v>0</v>
      </c>
      <c r="W10" s="12">
        <f>IF(E10=$V$3,H10,0)</f>
        <v>0</v>
      </c>
      <c r="X10" s="12">
        <f>IF(E10=$X$3,G10,0)</f>
        <v>0</v>
      </c>
      <c r="Y10" s="12">
        <f>IF(E10=$X$3,H10,0)</f>
        <v>0</v>
      </c>
      <c r="Z10" s="12">
        <f>IF(E10=$Z$3,G10,0)</f>
        <v>0</v>
      </c>
      <c r="AA10" s="12">
        <f>IF(E10=$Z$3,H10,0)</f>
        <v>0</v>
      </c>
      <c r="AB10" s="12">
        <f>IF(E10=$AB$3,G10,0)</f>
        <v>0</v>
      </c>
      <c r="AC10" s="12">
        <f>IF(E10=$AB$3,H10,0)</f>
        <v>0</v>
      </c>
    </row>
    <row r="11" spans="1:29" x14ac:dyDescent="0.25">
      <c r="A11" s="12">
        <v>8</v>
      </c>
      <c r="B11" s="12">
        <f>'P-4'!B10</f>
        <v>0</v>
      </c>
      <c r="C11" s="12">
        <f>'P-4'!I10</f>
        <v>0</v>
      </c>
      <c r="D11" s="75"/>
      <c r="E11" s="76"/>
      <c r="F11" s="13" t="e">
        <f>VLOOKUP(C11,'P-3'!$C$4:$E$10,3,0)</f>
        <v>#N/A</v>
      </c>
      <c r="G11" s="15">
        <f>'P-4'!Q10</f>
        <v>0</v>
      </c>
      <c r="H11" s="38">
        <f>'P-4'!P10</f>
        <v>0</v>
      </c>
      <c r="I11" s="15">
        <f>IFERROR(F11*'P-4'!P10,0)</f>
        <v>0</v>
      </c>
      <c r="J11" s="77"/>
      <c r="K11" s="82"/>
      <c r="L11" s="82"/>
      <c r="M11" s="179"/>
      <c r="N11" s="179"/>
      <c r="U11" s="12">
        <v>8</v>
      </c>
      <c r="V11" s="12">
        <f>IF(E11=$V$3,G11,0)</f>
        <v>0</v>
      </c>
      <c r="W11" s="12">
        <f>IF(E11=$V$3,H11,0)</f>
        <v>0</v>
      </c>
      <c r="X11" s="12">
        <f>IF(E11=$X$3,G11,0)</f>
        <v>0</v>
      </c>
      <c r="Y11" s="12">
        <f>IF(E11=$X$3,H11,0)</f>
        <v>0</v>
      </c>
      <c r="Z11" s="12">
        <f>IF(E11=$Z$3,G11,0)</f>
        <v>0</v>
      </c>
      <c r="AA11" s="12">
        <f>IF(E11=$Z$3,H11,0)</f>
        <v>0</v>
      </c>
      <c r="AB11" s="12">
        <f>IF(E11=$AB$3,G11,0)</f>
        <v>0</v>
      </c>
      <c r="AC11" s="12">
        <f>IF(E11=$AB$3,H11,0)</f>
        <v>0</v>
      </c>
    </row>
    <row r="12" spans="1:29" x14ac:dyDescent="0.25">
      <c r="A12" s="12">
        <v>9</v>
      </c>
      <c r="B12" s="12">
        <f>'P-4'!B11</f>
        <v>0</v>
      </c>
      <c r="C12" s="12">
        <f>'P-4'!I11</f>
        <v>0</v>
      </c>
      <c r="D12" s="75"/>
      <c r="E12" s="76"/>
      <c r="F12" s="13" t="e">
        <f>VLOOKUP(C12,'P-3'!$C$4:$E$10,3,0)</f>
        <v>#N/A</v>
      </c>
      <c r="G12" s="15">
        <f>'P-4'!Q11</f>
        <v>0</v>
      </c>
      <c r="H12" s="38">
        <f>'P-4'!P11</f>
        <v>0</v>
      </c>
      <c r="I12" s="15">
        <f>IFERROR(F12*'P-4'!P11,0)</f>
        <v>0</v>
      </c>
      <c r="J12" s="77"/>
      <c r="K12" s="82"/>
      <c r="L12" s="82"/>
      <c r="M12" s="179"/>
      <c r="N12" s="179"/>
      <c r="U12" s="12">
        <v>9</v>
      </c>
      <c r="V12" s="12">
        <f>IF(E12=$V$3,G12,0)</f>
        <v>0</v>
      </c>
      <c r="W12" s="12">
        <f>IF(E12=$V$3,H12,0)</f>
        <v>0</v>
      </c>
      <c r="X12" s="12">
        <f>IF(E12=$X$3,G12,0)</f>
        <v>0</v>
      </c>
      <c r="Y12" s="12">
        <f>IF(E12=$X$3,H12,0)</f>
        <v>0</v>
      </c>
      <c r="Z12" s="12">
        <f>IF(E12=$Z$3,G12,0)</f>
        <v>0</v>
      </c>
      <c r="AA12" s="12">
        <f>IF(E12=$Z$3,H12,0)</f>
        <v>0</v>
      </c>
      <c r="AB12" s="12">
        <f>IF(E12=$AB$3,G12,0)</f>
        <v>0</v>
      </c>
      <c r="AC12" s="12">
        <f>IF(E12=$AB$3,H12,0)</f>
        <v>0</v>
      </c>
    </row>
    <row r="13" spans="1:29" x14ac:dyDescent="0.25">
      <c r="A13" s="12">
        <v>10</v>
      </c>
      <c r="B13" s="12">
        <f>'P-4'!B12</f>
        <v>0</v>
      </c>
      <c r="C13" s="12">
        <f>'P-4'!I12</f>
        <v>0</v>
      </c>
      <c r="D13" s="75"/>
      <c r="E13" s="76"/>
      <c r="F13" s="13" t="e">
        <f>VLOOKUP(C13,'P-3'!$C$4:$E$10,3,0)</f>
        <v>#N/A</v>
      </c>
      <c r="G13" s="15">
        <f>'P-4'!Q12</f>
        <v>0</v>
      </c>
      <c r="H13" s="38">
        <f>'P-4'!P12</f>
        <v>0</v>
      </c>
      <c r="I13" s="15">
        <f>IFERROR(F13*'P-4'!P12,0)</f>
        <v>0</v>
      </c>
      <c r="J13" s="77"/>
      <c r="K13" s="82"/>
      <c r="L13" s="82"/>
      <c r="M13" s="179"/>
      <c r="N13" s="179"/>
      <c r="S13" s="1">
        <v>1</v>
      </c>
      <c r="U13" s="12">
        <v>10</v>
      </c>
      <c r="V13" s="12">
        <f>IF(E13=$V$3,G13,0)</f>
        <v>0</v>
      </c>
      <c r="W13" s="12">
        <f>IF(E13=$V$3,H13,0)</f>
        <v>0</v>
      </c>
      <c r="X13" s="12">
        <f>IF(E13=$X$3,G13,0)</f>
        <v>0</v>
      </c>
      <c r="Y13" s="12">
        <f>IF(E13=$X$3,H13,0)</f>
        <v>0</v>
      </c>
      <c r="Z13" s="12">
        <f>IF(E13=$Z$3,G13,0)</f>
        <v>0</v>
      </c>
      <c r="AA13" s="12">
        <f>IF(E13=$Z$3,H13,0)</f>
        <v>0</v>
      </c>
      <c r="AB13" s="12">
        <f>IF(E13=$AB$3,G13,0)</f>
        <v>0</v>
      </c>
      <c r="AC13" s="12">
        <f>IF(E13=$AB$3,H13,0)</f>
        <v>0</v>
      </c>
    </row>
    <row r="14" spans="1:29" x14ac:dyDescent="0.25">
      <c r="A14" s="12">
        <v>11</v>
      </c>
      <c r="B14" s="12">
        <f>'P-4'!B13</f>
        <v>0</v>
      </c>
      <c r="C14" s="12">
        <f>'P-4'!I13</f>
        <v>0</v>
      </c>
      <c r="D14" s="75"/>
      <c r="E14" s="76"/>
      <c r="F14" s="13" t="e">
        <f>VLOOKUP(C14,'P-3'!$C$4:$E$10,3,0)</f>
        <v>#N/A</v>
      </c>
      <c r="G14" s="15">
        <f>'P-4'!Q13</f>
        <v>0</v>
      </c>
      <c r="H14" s="38">
        <f>'P-4'!P13</f>
        <v>0</v>
      </c>
      <c r="I14" s="15">
        <f>IFERROR(F14*'P-4'!P13,0)</f>
        <v>0</v>
      </c>
      <c r="J14" s="77"/>
      <c r="K14" s="82"/>
      <c r="L14" s="82"/>
      <c r="M14" s="179"/>
      <c r="N14" s="179"/>
      <c r="S14" s="1">
        <v>2</v>
      </c>
      <c r="U14" s="12">
        <v>11</v>
      </c>
      <c r="V14" s="12">
        <f>IF(E14=$V$3,G14,0)</f>
        <v>0</v>
      </c>
      <c r="W14" s="12">
        <f>IF(E14=$V$3,H14,0)</f>
        <v>0</v>
      </c>
      <c r="X14" s="12">
        <f>IF(E14=$X$3,G14,0)</f>
        <v>0</v>
      </c>
      <c r="Y14" s="12">
        <f>IF(E14=$X$3,H14,0)</f>
        <v>0</v>
      </c>
      <c r="Z14" s="12">
        <f>IF(E14=$Z$3,G14,0)</f>
        <v>0</v>
      </c>
      <c r="AA14" s="12">
        <f>IF(E14=$Z$3,H14,0)</f>
        <v>0</v>
      </c>
      <c r="AB14" s="12">
        <f>IF(E14=$AB$3,G14,0)</f>
        <v>0</v>
      </c>
      <c r="AC14" s="12">
        <f>IF(E14=$AB$3,H14,0)</f>
        <v>0</v>
      </c>
    </row>
    <row r="15" spans="1:29" x14ac:dyDescent="0.25">
      <c r="A15" s="12">
        <v>12</v>
      </c>
      <c r="B15" s="12">
        <f>'P-4'!B14</f>
        <v>0</v>
      </c>
      <c r="C15" s="12">
        <f>'P-4'!I14</f>
        <v>0</v>
      </c>
      <c r="D15" s="75"/>
      <c r="E15" s="76"/>
      <c r="F15" s="13" t="e">
        <f>VLOOKUP(C15,'P-3'!$C$4:$E$10,3,0)</f>
        <v>#N/A</v>
      </c>
      <c r="G15" s="15">
        <f>'P-4'!Q14</f>
        <v>0</v>
      </c>
      <c r="H15" s="38">
        <f>'P-4'!P14</f>
        <v>0</v>
      </c>
      <c r="I15" s="15">
        <f>IFERROR(F15*'P-4'!P14,0)</f>
        <v>0</v>
      </c>
      <c r="J15" s="77"/>
      <c r="K15" s="82"/>
      <c r="L15" s="82"/>
      <c r="M15" s="179"/>
      <c r="N15" s="179"/>
      <c r="S15" s="1">
        <v>3</v>
      </c>
      <c r="U15" s="12">
        <v>12</v>
      </c>
      <c r="V15" s="12">
        <f>IF(E15=$V$3,G15,0)</f>
        <v>0</v>
      </c>
      <c r="W15" s="12">
        <f>IF(E15=$V$3,H15,0)</f>
        <v>0</v>
      </c>
      <c r="X15" s="12">
        <f>IF(E15=$X$3,G15,0)</f>
        <v>0</v>
      </c>
      <c r="Y15" s="12">
        <f>IF(E15=$X$3,H15,0)</f>
        <v>0</v>
      </c>
      <c r="Z15" s="12">
        <f>IF(E15=$Z$3,G15,0)</f>
        <v>0</v>
      </c>
      <c r="AA15" s="12">
        <f>IF(E15=$Z$3,H15,0)</f>
        <v>0</v>
      </c>
      <c r="AB15" s="12">
        <f>IF(E15=$AB$3,G15,0)</f>
        <v>0</v>
      </c>
      <c r="AC15" s="12">
        <f>IF(E15=$AB$3,H15,0)</f>
        <v>0</v>
      </c>
    </row>
    <row r="16" spans="1:29" x14ac:dyDescent="0.25">
      <c r="A16" s="12">
        <v>13</v>
      </c>
      <c r="B16" s="12">
        <f>'P-4'!B15</f>
        <v>0</v>
      </c>
      <c r="C16" s="12">
        <f>'P-4'!I15</f>
        <v>0</v>
      </c>
      <c r="D16" s="75"/>
      <c r="E16" s="76"/>
      <c r="F16" s="13" t="e">
        <f>VLOOKUP(C16,'P-3'!$C$4:$E$10,3,0)</f>
        <v>#N/A</v>
      </c>
      <c r="G16" s="15">
        <f>'P-4'!Q15</f>
        <v>0</v>
      </c>
      <c r="H16" s="38">
        <f>'P-4'!P15</f>
        <v>0</v>
      </c>
      <c r="I16" s="15">
        <f>IFERROR(F16*'P-4'!P15,0)</f>
        <v>0</v>
      </c>
      <c r="J16" s="77"/>
      <c r="K16" s="82"/>
      <c r="L16" s="82"/>
      <c r="M16" s="179"/>
      <c r="N16" s="179"/>
      <c r="S16" s="1">
        <v>4</v>
      </c>
      <c r="U16" s="12">
        <v>13</v>
      </c>
      <c r="V16" s="12">
        <f>IF(E16=$V$3,G16,0)</f>
        <v>0</v>
      </c>
      <c r="W16" s="12">
        <f>IF(E16=$V$3,H16,0)</f>
        <v>0</v>
      </c>
      <c r="X16" s="12">
        <f>IF(E16=$X$3,G16,0)</f>
        <v>0</v>
      </c>
      <c r="Y16" s="12">
        <f>IF(E16=$X$3,H16,0)</f>
        <v>0</v>
      </c>
      <c r="Z16" s="12">
        <f>IF(E16=$Z$3,G16,0)</f>
        <v>0</v>
      </c>
      <c r="AA16" s="12">
        <f>IF(E16=$Z$3,H16,0)</f>
        <v>0</v>
      </c>
      <c r="AB16" s="12">
        <f>IF(E16=$AB$3,G16,0)</f>
        <v>0</v>
      </c>
      <c r="AC16" s="12">
        <f>IF(E16=$AB$3,H16,0)</f>
        <v>0</v>
      </c>
    </row>
    <row r="17" spans="1:29" x14ac:dyDescent="0.25">
      <c r="A17" s="12">
        <v>14</v>
      </c>
      <c r="B17" s="12">
        <f>'P-4'!B16</f>
        <v>0</v>
      </c>
      <c r="C17" s="12">
        <f>'P-4'!I16</f>
        <v>0</v>
      </c>
      <c r="D17" s="75"/>
      <c r="E17" s="76"/>
      <c r="F17" s="13" t="e">
        <f>VLOOKUP(C17,'P-3'!$C$4:$E$10,3,0)</f>
        <v>#N/A</v>
      </c>
      <c r="G17" s="15">
        <f>'P-4'!Q16</f>
        <v>0</v>
      </c>
      <c r="H17" s="38">
        <f>'P-4'!P16</f>
        <v>0</v>
      </c>
      <c r="I17" s="15">
        <f>IFERROR(F17*'P-4'!P16,0)</f>
        <v>0</v>
      </c>
      <c r="J17" s="77"/>
      <c r="K17" s="82"/>
      <c r="L17" s="82"/>
      <c r="M17" s="179"/>
      <c r="N17" s="179"/>
      <c r="U17" s="12">
        <v>14</v>
      </c>
      <c r="V17" s="12">
        <f>IF(E17=$V$3,G17,0)</f>
        <v>0</v>
      </c>
      <c r="W17" s="12">
        <f>IF(E17=$V$3,H17,0)</f>
        <v>0</v>
      </c>
      <c r="X17" s="12">
        <f>IF(E17=$X$3,G17,0)</f>
        <v>0</v>
      </c>
      <c r="Y17" s="12">
        <f>IF(E17=$X$3,H17,0)</f>
        <v>0</v>
      </c>
      <c r="Z17" s="12">
        <f>IF(E17=$Z$3,G17,0)</f>
        <v>0</v>
      </c>
      <c r="AA17" s="12">
        <f>IF(E17=$Z$3,H17,0)</f>
        <v>0</v>
      </c>
      <c r="AB17" s="12">
        <f>IF(E17=$AB$3,G17,0)</f>
        <v>0</v>
      </c>
      <c r="AC17" s="12">
        <f>IF(E17=$AB$3,H17,0)</f>
        <v>0</v>
      </c>
    </row>
    <row r="18" spans="1:29" x14ac:dyDescent="0.25">
      <c r="A18" s="12">
        <v>15</v>
      </c>
      <c r="B18" s="12">
        <f>'P-4'!B17</f>
        <v>0</v>
      </c>
      <c r="C18" s="12">
        <f>'P-4'!I17</f>
        <v>0</v>
      </c>
      <c r="D18" s="75"/>
      <c r="E18" s="76"/>
      <c r="F18" s="13" t="e">
        <f>VLOOKUP(C18,'P-3'!$C$4:$E$10,3,0)</f>
        <v>#N/A</v>
      </c>
      <c r="G18" s="15">
        <f>'P-4'!Q17</f>
        <v>0</v>
      </c>
      <c r="H18" s="38">
        <f>'P-4'!P17</f>
        <v>0</v>
      </c>
      <c r="I18" s="15">
        <f>IFERROR(F18*'P-4'!P17,0)</f>
        <v>0</v>
      </c>
      <c r="J18" s="77"/>
      <c r="K18" s="82"/>
      <c r="L18" s="82"/>
      <c r="M18" s="179"/>
      <c r="N18" s="179"/>
      <c r="U18" s="12">
        <v>15</v>
      </c>
      <c r="V18" s="12">
        <f>IF(E18=$V$3,G18,0)</f>
        <v>0</v>
      </c>
      <c r="W18" s="12">
        <f>IF(E18=$V$3,H18,0)</f>
        <v>0</v>
      </c>
      <c r="X18" s="12">
        <f>IF(E18=$X$3,G18,0)</f>
        <v>0</v>
      </c>
      <c r="Y18" s="12">
        <f>IF(E18=$X$3,H18,0)</f>
        <v>0</v>
      </c>
      <c r="Z18" s="12">
        <f>IF(E18=$Z$3,G18,0)</f>
        <v>0</v>
      </c>
      <c r="AA18" s="12">
        <f>IF(E18=$Z$3,H18,0)</f>
        <v>0</v>
      </c>
      <c r="AB18" s="12">
        <f>IF(E18=$AB$3,G18,0)</f>
        <v>0</v>
      </c>
      <c r="AC18" s="12">
        <f>IF(E18=$AB$3,H18,0)</f>
        <v>0</v>
      </c>
    </row>
    <row r="19" spans="1:29" x14ac:dyDescent="0.25">
      <c r="A19" s="12">
        <v>16</v>
      </c>
      <c r="B19" s="12">
        <f>'P-4'!B18</f>
        <v>0</v>
      </c>
      <c r="C19" s="12">
        <f>'P-4'!I18</f>
        <v>0</v>
      </c>
      <c r="D19" s="75"/>
      <c r="E19" s="76"/>
      <c r="F19" s="13" t="e">
        <f>VLOOKUP(C19,'P-3'!$C$4:$E$10,3,0)</f>
        <v>#N/A</v>
      </c>
      <c r="G19" s="15">
        <f>'P-4'!Q18</f>
        <v>0</v>
      </c>
      <c r="H19" s="38">
        <f>'P-4'!P18</f>
        <v>0</v>
      </c>
      <c r="I19" s="15">
        <f>IFERROR(F19*'P-4'!P18,0)</f>
        <v>0</v>
      </c>
      <c r="J19" s="77"/>
      <c r="K19" s="82"/>
      <c r="L19" s="82"/>
      <c r="M19" s="179"/>
      <c r="N19" s="179"/>
      <c r="U19" s="12">
        <v>16</v>
      </c>
      <c r="V19" s="12">
        <f>IF(E19=$V$3,G19,0)</f>
        <v>0</v>
      </c>
      <c r="W19" s="12">
        <f>IF(E19=$V$3,H19,0)</f>
        <v>0</v>
      </c>
      <c r="X19" s="12">
        <f>IF(E19=$X$3,G19,0)</f>
        <v>0</v>
      </c>
      <c r="Y19" s="12">
        <f>IF(E19=$X$3,H19,0)</f>
        <v>0</v>
      </c>
      <c r="Z19" s="12">
        <f>IF(E19=$Z$3,G19,0)</f>
        <v>0</v>
      </c>
      <c r="AA19" s="12">
        <f>IF(E19=$Z$3,H19,0)</f>
        <v>0</v>
      </c>
      <c r="AB19" s="12">
        <f>IF(E19=$AB$3,G19,0)</f>
        <v>0</v>
      </c>
      <c r="AC19" s="12">
        <f>IF(E19=$AB$3,H19,0)</f>
        <v>0</v>
      </c>
    </row>
    <row r="20" spans="1:29" x14ac:dyDescent="0.25">
      <c r="A20" s="12">
        <v>17</v>
      </c>
      <c r="B20" s="12">
        <f>'P-4'!B19</f>
        <v>0</v>
      </c>
      <c r="C20" s="12">
        <f>'P-4'!I19</f>
        <v>0</v>
      </c>
      <c r="D20" s="75"/>
      <c r="E20" s="76"/>
      <c r="F20" s="13" t="e">
        <f>VLOOKUP(C20,'P-3'!$C$4:$E$10,3,0)</f>
        <v>#N/A</v>
      </c>
      <c r="G20" s="15">
        <f>'P-4'!Q19</f>
        <v>0</v>
      </c>
      <c r="H20" s="38">
        <f>'P-4'!P19</f>
        <v>0</v>
      </c>
      <c r="I20" s="15">
        <f>IFERROR(F20*'P-4'!P19,0)</f>
        <v>0</v>
      </c>
      <c r="J20" s="77"/>
      <c r="K20" s="82"/>
      <c r="L20" s="82"/>
      <c r="M20" s="179"/>
      <c r="N20" s="179"/>
      <c r="U20" s="12">
        <v>17</v>
      </c>
      <c r="V20" s="12">
        <f>IF(E20=$V$3,G20,0)</f>
        <v>0</v>
      </c>
      <c r="W20" s="12">
        <f>IF(E20=$V$3,H20,0)</f>
        <v>0</v>
      </c>
      <c r="X20" s="12">
        <f>IF(E20=$X$3,G20,0)</f>
        <v>0</v>
      </c>
      <c r="Y20" s="12">
        <f>IF(E20=$X$3,H20,0)</f>
        <v>0</v>
      </c>
      <c r="Z20" s="12">
        <f>IF(E20=$Z$3,G20,0)</f>
        <v>0</v>
      </c>
      <c r="AA20" s="12">
        <f>IF(E20=$Z$3,H20,0)</f>
        <v>0</v>
      </c>
      <c r="AB20" s="12">
        <f>IF(E20=$AB$3,G20,0)</f>
        <v>0</v>
      </c>
      <c r="AC20" s="12">
        <f>IF(E20=$AB$3,H20,0)</f>
        <v>0</v>
      </c>
    </row>
    <row r="21" spans="1:29" x14ac:dyDescent="0.25">
      <c r="A21" s="12">
        <v>18</v>
      </c>
      <c r="B21" s="12">
        <f>'P-4'!B20</f>
        <v>0</v>
      </c>
      <c r="C21" s="12">
        <f>'P-4'!I20</f>
        <v>0</v>
      </c>
      <c r="D21" s="75"/>
      <c r="E21" s="76"/>
      <c r="F21" s="13" t="e">
        <f>VLOOKUP(C21,'P-3'!$C$4:$E$10,3,0)</f>
        <v>#N/A</v>
      </c>
      <c r="G21" s="15">
        <f>'P-4'!Q20</f>
        <v>0</v>
      </c>
      <c r="H21" s="38">
        <f>'P-4'!P20</f>
        <v>0</v>
      </c>
      <c r="I21" s="15">
        <f>IFERROR(F21*'P-4'!P20,0)</f>
        <v>0</v>
      </c>
      <c r="J21" s="77"/>
      <c r="K21" s="82"/>
      <c r="L21" s="82"/>
      <c r="M21" s="179"/>
      <c r="N21" s="179"/>
      <c r="U21" s="12">
        <v>18</v>
      </c>
      <c r="V21" s="12">
        <f>IF(E21=$V$3,G21,0)</f>
        <v>0</v>
      </c>
      <c r="W21" s="12">
        <f>IF(E21=$V$3,H21,0)</f>
        <v>0</v>
      </c>
      <c r="X21" s="12">
        <f>IF(E21=$X$3,G21,0)</f>
        <v>0</v>
      </c>
      <c r="Y21" s="12">
        <f>IF(E21=$X$3,H21,0)</f>
        <v>0</v>
      </c>
      <c r="Z21" s="12">
        <f>IF(E21=$Z$3,G21,0)</f>
        <v>0</v>
      </c>
      <c r="AA21" s="12">
        <f>IF(E21=$Z$3,H21,0)</f>
        <v>0</v>
      </c>
      <c r="AB21" s="12">
        <f>IF(E21=$AB$3,G21,0)</f>
        <v>0</v>
      </c>
      <c r="AC21" s="12">
        <f>IF(E21=$AB$3,H21,0)</f>
        <v>0</v>
      </c>
    </row>
    <row r="22" spans="1:29" x14ac:dyDescent="0.25">
      <c r="A22" s="12">
        <v>19</v>
      </c>
      <c r="B22" s="12">
        <f>'P-4'!B21</f>
        <v>0</v>
      </c>
      <c r="C22" s="12">
        <f>'P-4'!I21</f>
        <v>0</v>
      </c>
      <c r="D22" s="75"/>
      <c r="E22" s="76"/>
      <c r="F22" s="13" t="e">
        <f>VLOOKUP(C22,'P-3'!$C$4:$E$10,3,0)</f>
        <v>#N/A</v>
      </c>
      <c r="G22" s="15">
        <f>'P-4'!Q21</f>
        <v>0</v>
      </c>
      <c r="H22" s="38">
        <f>'P-4'!P21</f>
        <v>0</v>
      </c>
      <c r="I22" s="15">
        <f>IFERROR(F22*'P-4'!P21,0)</f>
        <v>0</v>
      </c>
      <c r="J22" s="77"/>
      <c r="K22" s="82"/>
      <c r="L22" s="82"/>
      <c r="M22" s="179"/>
      <c r="N22" s="179"/>
      <c r="U22" s="12">
        <v>19</v>
      </c>
      <c r="V22" s="12">
        <f>IF(E22=$V$3,G22,0)</f>
        <v>0</v>
      </c>
      <c r="W22" s="12">
        <f>IF(E22=$V$3,H22,0)</f>
        <v>0</v>
      </c>
      <c r="X22" s="12">
        <f>IF(E22=$X$3,G22,0)</f>
        <v>0</v>
      </c>
      <c r="Y22" s="12">
        <f>IF(E22=$X$3,H22,0)</f>
        <v>0</v>
      </c>
      <c r="Z22" s="12">
        <f>IF(E22=$Z$3,G22,0)</f>
        <v>0</v>
      </c>
      <c r="AA22" s="12">
        <f>IF(E22=$Z$3,H22,0)</f>
        <v>0</v>
      </c>
      <c r="AB22" s="12">
        <f>IF(E22=$AB$3,G22,0)</f>
        <v>0</v>
      </c>
      <c r="AC22" s="12">
        <f>IF(E22=$AB$3,H22,0)</f>
        <v>0</v>
      </c>
    </row>
    <row r="23" spans="1:29" x14ac:dyDescent="0.25">
      <c r="A23" s="12">
        <v>20</v>
      </c>
      <c r="B23" s="12">
        <f>'P-4'!B22</f>
        <v>0</v>
      </c>
      <c r="C23" s="12">
        <f>'P-4'!I22</f>
        <v>0</v>
      </c>
      <c r="D23" s="75"/>
      <c r="E23" s="76"/>
      <c r="F23" s="13" t="e">
        <f>VLOOKUP(C23,'P-3'!$C$4:$E$10,3,0)</f>
        <v>#N/A</v>
      </c>
      <c r="G23" s="15">
        <f>'P-4'!Q22</f>
        <v>0</v>
      </c>
      <c r="H23" s="38">
        <f>'P-4'!P22</f>
        <v>0</v>
      </c>
      <c r="I23" s="15">
        <f>IFERROR(F23*'P-4'!P22,0)</f>
        <v>0</v>
      </c>
      <c r="J23" s="77"/>
      <c r="K23" s="82"/>
      <c r="L23" s="82"/>
      <c r="M23" s="179"/>
      <c r="N23" s="179"/>
      <c r="U23" s="12">
        <v>20</v>
      </c>
      <c r="V23" s="12">
        <f>IF(E23=$V$3,G23,0)</f>
        <v>0</v>
      </c>
      <c r="W23" s="12">
        <f>IF(E23=$V$3,H23,0)</f>
        <v>0</v>
      </c>
      <c r="X23" s="12">
        <f>IF(E23=$X$3,G23,0)</f>
        <v>0</v>
      </c>
      <c r="Y23" s="12">
        <f>IF(E23=$X$3,H23,0)</f>
        <v>0</v>
      </c>
      <c r="Z23" s="12">
        <f>IF(E23=$Z$3,G23,0)</f>
        <v>0</v>
      </c>
      <c r="AA23" s="12">
        <f>IF(E23=$Z$3,H23,0)</f>
        <v>0</v>
      </c>
      <c r="AB23" s="12">
        <f>IF(E23=$AB$3,G23,0)</f>
        <v>0</v>
      </c>
      <c r="AC23" s="12">
        <f>IF(E23=$AB$3,H23,0)</f>
        <v>0</v>
      </c>
    </row>
    <row r="24" spans="1:29" x14ac:dyDescent="0.25">
      <c r="A24" s="12">
        <v>21</v>
      </c>
      <c r="B24" s="12">
        <f>'P-4'!B23</f>
        <v>0</v>
      </c>
      <c r="C24" s="12">
        <f>'P-4'!I23</f>
        <v>0</v>
      </c>
      <c r="D24" s="75"/>
      <c r="E24" s="76"/>
      <c r="F24" s="13" t="e">
        <f>VLOOKUP(C24,'P-3'!$C$4:$E$10,3,0)</f>
        <v>#N/A</v>
      </c>
      <c r="G24" s="15">
        <f>'P-4'!Q23</f>
        <v>0</v>
      </c>
      <c r="H24" s="38">
        <f>'P-4'!P23</f>
        <v>0</v>
      </c>
      <c r="I24" s="15">
        <f>IFERROR(F24*'P-4'!P23,0)</f>
        <v>0</v>
      </c>
      <c r="J24" s="77"/>
      <c r="K24" s="82"/>
      <c r="L24" s="82"/>
      <c r="M24" s="179"/>
      <c r="N24" s="179"/>
      <c r="U24" s="12">
        <v>21</v>
      </c>
      <c r="V24" s="12">
        <f>IF(E24=$V$3,G24,0)</f>
        <v>0</v>
      </c>
      <c r="W24" s="12">
        <f>IF(E24=$V$3,H24,0)</f>
        <v>0</v>
      </c>
      <c r="X24" s="12">
        <f>IF(E24=$X$3,G24,0)</f>
        <v>0</v>
      </c>
      <c r="Y24" s="12">
        <f>IF(E24=$X$3,H24,0)</f>
        <v>0</v>
      </c>
      <c r="Z24" s="12">
        <f>IF(E24=$Z$3,G24,0)</f>
        <v>0</v>
      </c>
      <c r="AA24" s="12">
        <f>IF(E24=$Z$3,H24,0)</f>
        <v>0</v>
      </c>
      <c r="AB24" s="12">
        <f>IF(E24=$AB$3,G24,0)</f>
        <v>0</v>
      </c>
      <c r="AC24" s="12">
        <f>IF(E24=$AB$3,H24,0)</f>
        <v>0</v>
      </c>
    </row>
    <row r="25" spans="1:29" x14ac:dyDescent="0.25">
      <c r="A25" s="12">
        <v>22</v>
      </c>
      <c r="B25" s="12">
        <f>'P-4'!B24</f>
        <v>0</v>
      </c>
      <c r="C25" s="12">
        <f>'P-4'!I24</f>
        <v>0</v>
      </c>
      <c r="D25" s="75"/>
      <c r="E25" s="76"/>
      <c r="F25" s="13" t="e">
        <f>VLOOKUP(C25,'P-3'!$C$4:$E$10,3,0)</f>
        <v>#N/A</v>
      </c>
      <c r="G25" s="15">
        <f>'P-4'!Q24</f>
        <v>0</v>
      </c>
      <c r="H25" s="38">
        <f>'P-4'!P24</f>
        <v>0</v>
      </c>
      <c r="I25" s="15">
        <f>IFERROR(F25*'P-4'!P24,0)</f>
        <v>0</v>
      </c>
      <c r="J25" s="77"/>
      <c r="K25" s="82"/>
      <c r="L25" s="82"/>
      <c r="M25" s="179"/>
      <c r="N25" s="179"/>
      <c r="U25" s="12">
        <v>22</v>
      </c>
      <c r="V25" s="12">
        <f>IF(E25=$V$3,G25,0)</f>
        <v>0</v>
      </c>
      <c r="W25" s="12">
        <f>IF(E25=$V$3,H25,0)</f>
        <v>0</v>
      </c>
      <c r="X25" s="12">
        <f>IF(E25=$X$3,G25,0)</f>
        <v>0</v>
      </c>
      <c r="Y25" s="12">
        <f>IF(E25=$X$3,H25,0)</f>
        <v>0</v>
      </c>
      <c r="Z25" s="12">
        <f>IF(E25=$Z$3,G25,0)</f>
        <v>0</v>
      </c>
      <c r="AA25" s="12">
        <f>IF(E25=$Z$3,H25,0)</f>
        <v>0</v>
      </c>
      <c r="AB25" s="12">
        <f>IF(E25=$AB$3,G25,0)</f>
        <v>0</v>
      </c>
      <c r="AC25" s="12">
        <f>IF(E25=$AB$3,H25,0)</f>
        <v>0</v>
      </c>
    </row>
    <row r="26" spans="1:29" x14ac:dyDescent="0.25">
      <c r="A26" s="12">
        <v>23</v>
      </c>
      <c r="B26" s="12">
        <f>'P-4'!B25</f>
        <v>0</v>
      </c>
      <c r="C26" s="12">
        <f>'P-4'!I25</f>
        <v>0</v>
      </c>
      <c r="D26" s="75"/>
      <c r="E26" s="76"/>
      <c r="F26" s="13" t="e">
        <f>VLOOKUP(C26,'P-3'!$C$4:$E$10,3,0)</f>
        <v>#N/A</v>
      </c>
      <c r="G26" s="15">
        <f>'P-4'!Q25</f>
        <v>0</v>
      </c>
      <c r="H26" s="38">
        <f>'P-4'!P25</f>
        <v>0</v>
      </c>
      <c r="I26" s="15">
        <f>IFERROR(F26*'P-4'!P25,0)</f>
        <v>0</v>
      </c>
      <c r="J26" s="77"/>
      <c r="K26" s="82"/>
      <c r="L26" s="82"/>
      <c r="M26" s="179"/>
      <c r="N26" s="179"/>
      <c r="U26" s="12">
        <v>23</v>
      </c>
      <c r="V26" s="12">
        <f>IF(E26=$V$3,G26,0)</f>
        <v>0</v>
      </c>
      <c r="W26" s="12">
        <f>IF(E26=$V$3,H26,0)</f>
        <v>0</v>
      </c>
      <c r="X26" s="12">
        <f>IF(E26=$X$3,G26,0)</f>
        <v>0</v>
      </c>
      <c r="Y26" s="12">
        <f>IF(E26=$X$3,H26,0)</f>
        <v>0</v>
      </c>
      <c r="Z26" s="12">
        <f>IF(E26=$Z$3,G26,0)</f>
        <v>0</v>
      </c>
      <c r="AA26" s="12">
        <f>IF(E26=$Z$3,H26,0)</f>
        <v>0</v>
      </c>
      <c r="AB26" s="12">
        <f>IF(E26=$AB$3,G26,0)</f>
        <v>0</v>
      </c>
      <c r="AC26" s="12">
        <f>IF(E26=$AB$3,H26,0)</f>
        <v>0</v>
      </c>
    </row>
    <row r="27" spans="1:29" x14ac:dyDescent="0.25">
      <c r="A27" s="12">
        <v>24</v>
      </c>
      <c r="B27" s="12">
        <f>'P-4'!B26</f>
        <v>0</v>
      </c>
      <c r="C27" s="12">
        <f>'P-4'!I26</f>
        <v>0</v>
      </c>
      <c r="D27" s="75"/>
      <c r="E27" s="76"/>
      <c r="F27" s="13" t="e">
        <f>VLOOKUP(C27,'P-3'!$C$4:$E$10,3,0)</f>
        <v>#N/A</v>
      </c>
      <c r="G27" s="15">
        <f>'P-4'!Q26</f>
        <v>0</v>
      </c>
      <c r="H27" s="38">
        <f>'P-4'!P26</f>
        <v>0</v>
      </c>
      <c r="I27" s="15">
        <f>IFERROR(F27*'P-4'!P26,0)</f>
        <v>0</v>
      </c>
      <c r="J27" s="77"/>
      <c r="K27" s="82"/>
      <c r="L27" s="82"/>
      <c r="M27" s="179"/>
      <c r="N27" s="179"/>
      <c r="U27" s="12">
        <v>24</v>
      </c>
      <c r="V27" s="12">
        <f>IF(E27=$V$3,G27,0)</f>
        <v>0</v>
      </c>
      <c r="W27" s="12">
        <f>IF(E27=$V$3,H27,0)</f>
        <v>0</v>
      </c>
      <c r="X27" s="12">
        <f>IF(E27=$X$3,G27,0)</f>
        <v>0</v>
      </c>
      <c r="Y27" s="12">
        <f>IF(E27=$X$3,H27,0)</f>
        <v>0</v>
      </c>
      <c r="Z27" s="12">
        <f>IF(E27=$Z$3,G27,0)</f>
        <v>0</v>
      </c>
      <c r="AA27" s="12">
        <f>IF(E27=$Z$3,H27,0)</f>
        <v>0</v>
      </c>
      <c r="AB27" s="12">
        <f>IF(E27=$AB$3,G27,0)</f>
        <v>0</v>
      </c>
      <c r="AC27" s="12">
        <f>IF(E27=$AB$3,H27,0)</f>
        <v>0</v>
      </c>
    </row>
    <row r="28" spans="1:29" x14ac:dyDescent="0.25">
      <c r="A28" s="12">
        <v>25</v>
      </c>
      <c r="B28" s="12">
        <f>'P-4'!B27</f>
        <v>0</v>
      </c>
      <c r="C28" s="12">
        <f>'P-4'!I27</f>
        <v>0</v>
      </c>
      <c r="D28" s="75"/>
      <c r="E28" s="76"/>
      <c r="F28" s="13" t="e">
        <f>VLOOKUP(C28,'P-3'!$C$4:$E$10,3,0)</f>
        <v>#N/A</v>
      </c>
      <c r="G28" s="15">
        <f>'P-4'!Q27</f>
        <v>0</v>
      </c>
      <c r="H28" s="38">
        <f>'P-4'!P27</f>
        <v>0</v>
      </c>
      <c r="I28" s="15">
        <f>IFERROR(F28*'P-4'!P27,0)</f>
        <v>0</v>
      </c>
      <c r="J28" s="77"/>
      <c r="K28" s="82"/>
      <c r="L28" s="82"/>
      <c r="M28" s="179"/>
      <c r="N28" s="179"/>
      <c r="U28" s="12">
        <v>25</v>
      </c>
      <c r="V28" s="12">
        <f>IF(E28=$V$3,G28,0)</f>
        <v>0</v>
      </c>
      <c r="W28" s="12">
        <f>IF(E28=$V$3,H28,0)</f>
        <v>0</v>
      </c>
      <c r="X28" s="12">
        <f>IF(E28=$X$3,G28,0)</f>
        <v>0</v>
      </c>
      <c r="Y28" s="12">
        <f>IF(E28=$X$3,H28,0)</f>
        <v>0</v>
      </c>
      <c r="Z28" s="12">
        <f>IF(E28=$Z$3,G28,0)</f>
        <v>0</v>
      </c>
      <c r="AA28" s="12">
        <f>IF(E28=$Z$3,H28,0)</f>
        <v>0</v>
      </c>
      <c r="AB28" s="12">
        <f>IF(E28=$AB$3,G28,0)</f>
        <v>0</v>
      </c>
      <c r="AC28" s="12">
        <f>IF(E28=$AB$3,H28,0)</f>
        <v>0</v>
      </c>
    </row>
    <row r="29" spans="1:29" x14ac:dyDescent="0.25">
      <c r="A29" s="12">
        <v>26</v>
      </c>
      <c r="B29" s="12">
        <f>'P-4'!B28</f>
        <v>0</v>
      </c>
      <c r="C29" s="12">
        <f>'P-4'!I28</f>
        <v>0</v>
      </c>
      <c r="D29" s="75"/>
      <c r="E29" s="76"/>
      <c r="F29" s="13" t="e">
        <f>VLOOKUP(C29,'P-3'!$C$4:$E$10,3,0)</f>
        <v>#N/A</v>
      </c>
      <c r="G29" s="15">
        <f>'P-4'!Q28</f>
        <v>0</v>
      </c>
      <c r="H29" s="38">
        <f>'P-4'!P28</f>
        <v>0</v>
      </c>
      <c r="I29" s="15">
        <f>IFERROR(F29*'P-4'!P28,0)</f>
        <v>0</v>
      </c>
      <c r="J29" s="77"/>
      <c r="K29" s="82"/>
      <c r="L29" s="82"/>
      <c r="M29" s="179"/>
      <c r="N29" s="179"/>
      <c r="U29" s="12">
        <v>26</v>
      </c>
      <c r="V29" s="12">
        <f>IF(E29=$V$3,G29,0)</f>
        <v>0</v>
      </c>
      <c r="W29" s="12">
        <f>IF(E29=$V$3,H29,0)</f>
        <v>0</v>
      </c>
      <c r="X29" s="12">
        <f>IF(E29=$X$3,G29,0)</f>
        <v>0</v>
      </c>
      <c r="Y29" s="12">
        <f>IF(E29=$X$3,H29,0)</f>
        <v>0</v>
      </c>
      <c r="Z29" s="12">
        <f>IF(E29=$Z$3,G29,0)</f>
        <v>0</v>
      </c>
      <c r="AA29" s="12">
        <f>IF(E29=$Z$3,H29,0)</f>
        <v>0</v>
      </c>
      <c r="AB29" s="12">
        <f>IF(E29=$AB$3,G29,0)</f>
        <v>0</v>
      </c>
      <c r="AC29" s="12">
        <f>IF(E29=$AB$3,H29,0)</f>
        <v>0</v>
      </c>
    </row>
    <row r="30" spans="1:29" x14ac:dyDescent="0.25">
      <c r="A30" s="12">
        <v>27</v>
      </c>
      <c r="B30" s="12">
        <f>'P-4'!B29</f>
        <v>0</v>
      </c>
      <c r="C30" s="12">
        <f>'P-4'!I29</f>
        <v>0</v>
      </c>
      <c r="D30" s="75"/>
      <c r="E30" s="76"/>
      <c r="F30" s="13" t="e">
        <f>VLOOKUP(C30,'P-3'!$C$4:$E$10,3,0)</f>
        <v>#N/A</v>
      </c>
      <c r="G30" s="15">
        <f>'P-4'!Q29</f>
        <v>0</v>
      </c>
      <c r="H30" s="38">
        <f>'P-4'!P29</f>
        <v>0</v>
      </c>
      <c r="I30" s="15">
        <f>IFERROR(F30*'P-4'!P29,0)</f>
        <v>0</v>
      </c>
      <c r="J30" s="77"/>
      <c r="K30" s="82"/>
      <c r="L30" s="82"/>
      <c r="M30" s="179"/>
      <c r="N30" s="179"/>
      <c r="U30" s="12">
        <v>27</v>
      </c>
      <c r="V30" s="12">
        <f>IF(E30=$V$3,G30,0)</f>
        <v>0</v>
      </c>
      <c r="W30" s="12">
        <f>IF(E30=$V$3,H30,0)</f>
        <v>0</v>
      </c>
      <c r="X30" s="12">
        <f>IF(E30=$X$3,G30,0)</f>
        <v>0</v>
      </c>
      <c r="Y30" s="12">
        <f>IF(E30=$X$3,H30,0)</f>
        <v>0</v>
      </c>
      <c r="Z30" s="12">
        <f>IF(E30=$Z$3,G30,0)</f>
        <v>0</v>
      </c>
      <c r="AA30" s="12">
        <f>IF(E30=$Z$3,H30,0)</f>
        <v>0</v>
      </c>
      <c r="AB30" s="12">
        <f>IF(E30=$AB$3,G30,0)</f>
        <v>0</v>
      </c>
      <c r="AC30" s="12">
        <f>IF(E30=$AB$3,H30,0)</f>
        <v>0</v>
      </c>
    </row>
    <row r="31" spans="1:29" x14ac:dyDescent="0.25">
      <c r="A31" s="12">
        <v>28</v>
      </c>
      <c r="B31" s="12">
        <f>'P-4'!B30</f>
        <v>0</v>
      </c>
      <c r="C31" s="12">
        <f>'P-4'!I30</f>
        <v>0</v>
      </c>
      <c r="D31" s="75"/>
      <c r="E31" s="76"/>
      <c r="F31" s="13" t="e">
        <f>VLOOKUP(C31,'P-3'!$C$4:$E$10,3,0)</f>
        <v>#N/A</v>
      </c>
      <c r="G31" s="15">
        <f>'P-4'!Q30</f>
        <v>0</v>
      </c>
      <c r="H31" s="38">
        <f>'P-4'!P30</f>
        <v>0</v>
      </c>
      <c r="I31" s="15">
        <f>IFERROR(F31*'P-4'!P30,0)</f>
        <v>0</v>
      </c>
      <c r="J31" s="77"/>
      <c r="K31" s="82"/>
      <c r="L31" s="82"/>
      <c r="M31" s="179"/>
      <c r="N31" s="179"/>
      <c r="U31" s="12">
        <v>28</v>
      </c>
      <c r="V31" s="12">
        <f>IF(E31=$V$3,G31,0)</f>
        <v>0</v>
      </c>
      <c r="W31" s="12">
        <f>IF(E31=$V$3,H31,0)</f>
        <v>0</v>
      </c>
      <c r="X31" s="12">
        <f>IF(E31=$X$3,G31,0)</f>
        <v>0</v>
      </c>
      <c r="Y31" s="12">
        <f>IF(E31=$X$3,H31,0)</f>
        <v>0</v>
      </c>
      <c r="Z31" s="12">
        <f>IF(E31=$Z$3,G31,0)</f>
        <v>0</v>
      </c>
      <c r="AA31" s="12">
        <f>IF(E31=$Z$3,H31,0)</f>
        <v>0</v>
      </c>
      <c r="AB31" s="12">
        <f>IF(E31=$AB$3,G31,0)</f>
        <v>0</v>
      </c>
      <c r="AC31" s="12">
        <f>IF(E31=$AB$3,H31,0)</f>
        <v>0</v>
      </c>
    </row>
    <row r="32" spans="1:29" x14ac:dyDescent="0.25">
      <c r="A32" s="12">
        <v>29</v>
      </c>
      <c r="B32" s="12">
        <f>'P-4'!B31</f>
        <v>0</v>
      </c>
      <c r="C32" s="12">
        <f>'P-4'!I31</f>
        <v>0</v>
      </c>
      <c r="D32" s="75"/>
      <c r="E32" s="76"/>
      <c r="F32" s="13" t="e">
        <f>VLOOKUP(C32,'P-3'!$C$4:$E$10,3,0)</f>
        <v>#N/A</v>
      </c>
      <c r="G32" s="15">
        <f>'P-4'!Q31</f>
        <v>0</v>
      </c>
      <c r="H32" s="38">
        <f>'P-4'!P31</f>
        <v>0</v>
      </c>
      <c r="I32" s="15">
        <f>IFERROR(F32*'P-4'!P31,0)</f>
        <v>0</v>
      </c>
      <c r="J32" s="77"/>
      <c r="K32" s="82"/>
      <c r="L32" s="82"/>
      <c r="M32" s="179"/>
      <c r="N32" s="179"/>
      <c r="U32" s="12">
        <v>29</v>
      </c>
      <c r="V32" s="12">
        <f>IF(E32=$V$3,G32,0)</f>
        <v>0</v>
      </c>
      <c r="W32" s="12">
        <f>IF(E32=$V$3,H32,0)</f>
        <v>0</v>
      </c>
      <c r="X32" s="12">
        <f>IF(E32=$X$3,G32,0)</f>
        <v>0</v>
      </c>
      <c r="Y32" s="12">
        <f>IF(E32=$X$3,H32,0)</f>
        <v>0</v>
      </c>
      <c r="Z32" s="12">
        <f>IF(E32=$Z$3,G32,0)</f>
        <v>0</v>
      </c>
      <c r="AA32" s="12">
        <f>IF(E32=$Z$3,H32,0)</f>
        <v>0</v>
      </c>
      <c r="AB32" s="12">
        <f>IF(E32=$AB$3,G32,0)</f>
        <v>0</v>
      </c>
      <c r="AC32" s="12">
        <f>IF(E32=$AB$3,H32,0)</f>
        <v>0</v>
      </c>
    </row>
    <row r="33" spans="1:29" x14ac:dyDescent="0.25">
      <c r="A33" s="12">
        <v>30</v>
      </c>
      <c r="B33" s="12">
        <f>'P-4'!B32</f>
        <v>0</v>
      </c>
      <c r="C33" s="12">
        <f>'P-4'!I32</f>
        <v>0</v>
      </c>
      <c r="D33" s="75"/>
      <c r="E33" s="76"/>
      <c r="F33" s="13" t="e">
        <f>VLOOKUP(C33,'P-3'!$C$4:$E$10,3,0)</f>
        <v>#N/A</v>
      </c>
      <c r="G33" s="15">
        <f>'P-4'!Q32</f>
        <v>0</v>
      </c>
      <c r="H33" s="38">
        <f>'P-4'!P32</f>
        <v>0</v>
      </c>
      <c r="I33" s="15">
        <f>IFERROR(F33*'P-4'!P32,0)</f>
        <v>0</v>
      </c>
      <c r="J33" s="77"/>
      <c r="K33" s="82"/>
      <c r="L33" s="82"/>
      <c r="M33" s="179"/>
      <c r="N33" s="179"/>
      <c r="U33" s="12">
        <v>30</v>
      </c>
      <c r="V33" s="12">
        <f>IF(E33=$V$3,G33,0)</f>
        <v>0</v>
      </c>
      <c r="W33" s="12">
        <f>IF(E33=$V$3,H33,0)</f>
        <v>0</v>
      </c>
      <c r="X33" s="12">
        <f>IF(E33=$X$3,G33,0)</f>
        <v>0</v>
      </c>
      <c r="Y33" s="12">
        <f>IF(E33=$X$3,H33,0)</f>
        <v>0</v>
      </c>
      <c r="Z33" s="12">
        <f>IF(E33=$Z$3,G33,0)</f>
        <v>0</v>
      </c>
      <c r="AA33" s="12">
        <f>IF(E33=$Z$3,H33,0)</f>
        <v>0</v>
      </c>
      <c r="AB33" s="12">
        <f>IF(E33=$AB$3,G33,0)</f>
        <v>0</v>
      </c>
      <c r="AC33" s="12">
        <f>IF(E33=$AB$3,H33,0)</f>
        <v>0</v>
      </c>
    </row>
    <row r="34" spans="1:29" x14ac:dyDescent="0.25">
      <c r="A34" s="12">
        <v>31</v>
      </c>
      <c r="B34" s="12">
        <f>'P-4'!B33</f>
        <v>0</v>
      </c>
      <c r="C34" s="12">
        <f>'P-4'!I33</f>
        <v>0</v>
      </c>
      <c r="D34" s="75"/>
      <c r="E34" s="76"/>
      <c r="F34" s="13" t="e">
        <f>VLOOKUP(C34,'P-3'!$C$4:$E$10,3,0)</f>
        <v>#N/A</v>
      </c>
      <c r="G34" s="15">
        <f>'P-4'!Q33</f>
        <v>0</v>
      </c>
      <c r="H34" s="38">
        <f>'P-4'!P33</f>
        <v>0</v>
      </c>
      <c r="I34" s="15">
        <f>IFERROR(F34*'P-4'!P33,0)</f>
        <v>0</v>
      </c>
      <c r="J34" s="77"/>
      <c r="K34" s="82"/>
      <c r="L34" s="82"/>
      <c r="M34" s="179"/>
      <c r="N34" s="179"/>
      <c r="U34" s="12">
        <v>31</v>
      </c>
      <c r="V34" s="12">
        <f>IF(E34=$V$3,G34,0)</f>
        <v>0</v>
      </c>
      <c r="W34" s="12">
        <f>IF(E34=$V$3,H34,0)</f>
        <v>0</v>
      </c>
      <c r="X34" s="12">
        <f>IF(E34=$X$3,G34,0)</f>
        <v>0</v>
      </c>
      <c r="Y34" s="12">
        <f>IF(E34=$X$3,H34,0)</f>
        <v>0</v>
      </c>
      <c r="Z34" s="12">
        <f>IF(E34=$Z$3,G34,0)</f>
        <v>0</v>
      </c>
      <c r="AA34" s="12">
        <f>IF(E34=$Z$3,H34,0)</f>
        <v>0</v>
      </c>
      <c r="AB34" s="12">
        <f>IF(E34=$AB$3,G34,0)</f>
        <v>0</v>
      </c>
      <c r="AC34" s="12">
        <f>IF(E34=$AB$3,H34,0)</f>
        <v>0</v>
      </c>
    </row>
    <row r="35" spans="1:29" x14ac:dyDescent="0.25">
      <c r="A35" s="12">
        <v>32</v>
      </c>
      <c r="B35" s="12">
        <f>'P-4'!B34</f>
        <v>0</v>
      </c>
      <c r="C35" s="12">
        <f>'P-4'!I34</f>
        <v>0</v>
      </c>
      <c r="D35" s="75"/>
      <c r="E35" s="76"/>
      <c r="F35" s="13" t="e">
        <f>VLOOKUP(C35,'P-3'!$C$4:$E$10,3,0)</f>
        <v>#N/A</v>
      </c>
      <c r="G35" s="15">
        <f>'P-4'!Q34</f>
        <v>0</v>
      </c>
      <c r="H35" s="38">
        <f>'P-4'!P34</f>
        <v>0</v>
      </c>
      <c r="I35" s="15">
        <f>IFERROR(F35*'P-4'!P34,0)</f>
        <v>0</v>
      </c>
      <c r="J35" s="77"/>
      <c r="K35" s="82"/>
      <c r="L35" s="82"/>
      <c r="M35" s="179"/>
      <c r="N35" s="179"/>
      <c r="U35" s="12">
        <v>32</v>
      </c>
      <c r="V35" s="12">
        <f>IF(E35=$V$3,G35,0)</f>
        <v>0</v>
      </c>
      <c r="W35" s="12">
        <f>IF(E35=$V$3,H35,0)</f>
        <v>0</v>
      </c>
      <c r="X35" s="12">
        <f>IF(E35=$X$3,G35,0)</f>
        <v>0</v>
      </c>
      <c r="Y35" s="12">
        <f>IF(E35=$X$3,H35,0)</f>
        <v>0</v>
      </c>
      <c r="Z35" s="12">
        <f>IF(E35=$Z$3,G35,0)</f>
        <v>0</v>
      </c>
      <c r="AA35" s="12">
        <f>IF(E35=$Z$3,H35,0)</f>
        <v>0</v>
      </c>
      <c r="AB35" s="12">
        <f>IF(E35=$AB$3,G35,0)</f>
        <v>0</v>
      </c>
      <c r="AC35" s="12">
        <f>IF(E35=$AB$3,H35,0)</f>
        <v>0</v>
      </c>
    </row>
    <row r="36" spans="1:29" x14ac:dyDescent="0.25">
      <c r="A36" s="12">
        <v>33</v>
      </c>
      <c r="B36" s="12">
        <f>'P-4'!B35</f>
        <v>0</v>
      </c>
      <c r="C36" s="12">
        <f>'P-4'!I35</f>
        <v>0</v>
      </c>
      <c r="D36" s="75"/>
      <c r="E36" s="76"/>
      <c r="F36" s="13" t="e">
        <f>VLOOKUP(C36,'P-3'!$C$4:$E$10,3,0)</f>
        <v>#N/A</v>
      </c>
      <c r="G36" s="15">
        <f>'P-4'!Q35</f>
        <v>0</v>
      </c>
      <c r="H36" s="38">
        <f>'P-4'!P35</f>
        <v>0</v>
      </c>
      <c r="I36" s="15">
        <f>IFERROR(F36*'P-4'!P35,0)</f>
        <v>0</v>
      </c>
      <c r="J36" s="77"/>
      <c r="K36" s="82"/>
      <c r="L36" s="82"/>
      <c r="M36" s="179"/>
      <c r="N36" s="179"/>
      <c r="U36" s="12">
        <v>33</v>
      </c>
      <c r="V36" s="12">
        <f>IF(E36=$V$3,G36,0)</f>
        <v>0</v>
      </c>
      <c r="W36" s="12">
        <f>IF(E36=$V$3,H36,0)</f>
        <v>0</v>
      </c>
      <c r="X36" s="12">
        <f>IF(E36=$X$3,G36,0)</f>
        <v>0</v>
      </c>
      <c r="Y36" s="12">
        <f>IF(E36=$X$3,H36,0)</f>
        <v>0</v>
      </c>
      <c r="Z36" s="12">
        <f>IF(E36=$Z$3,G36,0)</f>
        <v>0</v>
      </c>
      <c r="AA36" s="12">
        <f>IF(E36=$Z$3,H36,0)</f>
        <v>0</v>
      </c>
      <c r="AB36" s="12">
        <f>IF(E36=$AB$3,G36,0)</f>
        <v>0</v>
      </c>
      <c r="AC36" s="12">
        <f>IF(E36=$AB$3,H36,0)</f>
        <v>0</v>
      </c>
    </row>
    <row r="37" spans="1:29" x14ac:dyDescent="0.25">
      <c r="A37" s="12">
        <v>34</v>
      </c>
      <c r="B37" s="12">
        <f>'P-4'!B36</f>
        <v>0</v>
      </c>
      <c r="C37" s="12">
        <f>'P-4'!I36</f>
        <v>0</v>
      </c>
      <c r="D37" s="75"/>
      <c r="E37" s="76"/>
      <c r="F37" s="13" t="e">
        <f>VLOOKUP(C37,'P-3'!$C$4:$E$10,3,0)</f>
        <v>#N/A</v>
      </c>
      <c r="G37" s="15">
        <f>'P-4'!Q36</f>
        <v>0</v>
      </c>
      <c r="H37" s="38">
        <f>'P-4'!P36</f>
        <v>0</v>
      </c>
      <c r="I37" s="15">
        <f>IFERROR(F37*'P-4'!P36,0)</f>
        <v>0</v>
      </c>
      <c r="J37" s="77"/>
      <c r="K37" s="82"/>
      <c r="L37" s="82"/>
      <c r="M37" s="179"/>
      <c r="N37" s="179"/>
      <c r="U37" s="12">
        <v>34</v>
      </c>
      <c r="V37" s="12">
        <f>IF(E37=$V$3,G37,0)</f>
        <v>0</v>
      </c>
      <c r="W37" s="12">
        <f>IF(E37=$V$3,H37,0)</f>
        <v>0</v>
      </c>
      <c r="X37" s="12">
        <f>IF(E37=$X$3,G37,0)</f>
        <v>0</v>
      </c>
      <c r="Y37" s="12">
        <f>IF(E37=$X$3,H37,0)</f>
        <v>0</v>
      </c>
      <c r="Z37" s="12">
        <f>IF(E37=$Z$3,G37,0)</f>
        <v>0</v>
      </c>
      <c r="AA37" s="12">
        <f>IF(E37=$Z$3,H37,0)</f>
        <v>0</v>
      </c>
      <c r="AB37" s="12">
        <f>IF(E37=$AB$3,G37,0)</f>
        <v>0</v>
      </c>
      <c r="AC37" s="12">
        <f>IF(E37=$AB$3,H37,0)</f>
        <v>0</v>
      </c>
    </row>
    <row r="38" spans="1:29" x14ac:dyDescent="0.25">
      <c r="A38" s="12">
        <v>35</v>
      </c>
      <c r="B38" s="12">
        <f>'P-4'!B37</f>
        <v>0</v>
      </c>
      <c r="C38" s="12">
        <f>'P-4'!I37</f>
        <v>0</v>
      </c>
      <c r="D38" s="75"/>
      <c r="E38" s="76"/>
      <c r="F38" s="13" t="e">
        <f>VLOOKUP(C38,'P-3'!$C$4:$E$10,3,0)</f>
        <v>#N/A</v>
      </c>
      <c r="G38" s="15">
        <f>'P-4'!Q37</f>
        <v>0</v>
      </c>
      <c r="H38" s="38">
        <f>'P-4'!P37</f>
        <v>0</v>
      </c>
      <c r="I38" s="15">
        <f>IFERROR(F38*'P-4'!P37,0)</f>
        <v>0</v>
      </c>
      <c r="J38" s="77"/>
      <c r="K38" s="82"/>
      <c r="L38" s="82"/>
      <c r="M38" s="179"/>
      <c r="N38" s="179"/>
      <c r="U38" s="12">
        <v>35</v>
      </c>
      <c r="V38" s="12">
        <f>IF(E38=$V$3,G38,0)</f>
        <v>0</v>
      </c>
      <c r="W38" s="12">
        <f>IF(E38=$V$3,H38,0)</f>
        <v>0</v>
      </c>
      <c r="X38" s="12">
        <f>IF(E38=$X$3,G38,0)</f>
        <v>0</v>
      </c>
      <c r="Y38" s="12">
        <f>IF(E38=$X$3,H38,0)</f>
        <v>0</v>
      </c>
      <c r="Z38" s="12">
        <f>IF(E38=$Z$3,G38,0)</f>
        <v>0</v>
      </c>
      <c r="AA38" s="12">
        <f>IF(E38=$Z$3,H38,0)</f>
        <v>0</v>
      </c>
      <c r="AB38" s="12">
        <f>IF(E38=$AB$3,G38,0)</f>
        <v>0</v>
      </c>
      <c r="AC38" s="12">
        <f>IF(E38=$AB$3,H38,0)</f>
        <v>0</v>
      </c>
    </row>
    <row r="39" spans="1:29" x14ac:dyDescent="0.25">
      <c r="A39" s="12">
        <v>36</v>
      </c>
      <c r="B39" s="12">
        <f>'P-4'!B38</f>
        <v>0</v>
      </c>
      <c r="C39" s="12">
        <f>'P-4'!I38</f>
        <v>0</v>
      </c>
      <c r="D39" s="75"/>
      <c r="E39" s="76"/>
      <c r="F39" s="13" t="e">
        <f>VLOOKUP(C39,'P-3'!$C$4:$E$10,3,0)</f>
        <v>#N/A</v>
      </c>
      <c r="G39" s="15">
        <f>'P-4'!Q38</f>
        <v>0</v>
      </c>
      <c r="H39" s="38">
        <f>'P-4'!P38</f>
        <v>0</v>
      </c>
      <c r="I39" s="15">
        <f>IFERROR(F39*'P-4'!P38,0)</f>
        <v>0</v>
      </c>
      <c r="J39" s="77"/>
      <c r="K39" s="82"/>
      <c r="L39" s="82"/>
      <c r="M39" s="179"/>
      <c r="N39" s="179"/>
      <c r="U39" s="12">
        <v>36</v>
      </c>
      <c r="V39" s="12">
        <f>IF(E39=$V$3,G39,0)</f>
        <v>0</v>
      </c>
      <c r="W39" s="12">
        <f>IF(E39=$V$3,H39,0)</f>
        <v>0</v>
      </c>
      <c r="X39" s="12">
        <f>IF(E39=$X$3,G39,0)</f>
        <v>0</v>
      </c>
      <c r="Y39" s="12">
        <f>IF(E39=$X$3,H39,0)</f>
        <v>0</v>
      </c>
      <c r="Z39" s="12">
        <f>IF(E39=$Z$3,G39,0)</f>
        <v>0</v>
      </c>
      <c r="AA39" s="12">
        <f>IF(E39=$Z$3,H39,0)</f>
        <v>0</v>
      </c>
      <c r="AB39" s="12">
        <f>IF(E39=$AB$3,G39,0)</f>
        <v>0</v>
      </c>
      <c r="AC39" s="12">
        <f>IF(E39=$AB$3,H39,0)</f>
        <v>0</v>
      </c>
    </row>
    <row r="40" spans="1:29" x14ac:dyDescent="0.25">
      <c r="A40" s="12">
        <v>37</v>
      </c>
      <c r="B40" s="12">
        <f>'P-4'!B39</f>
        <v>0</v>
      </c>
      <c r="C40" s="12">
        <f>'P-4'!I39</f>
        <v>0</v>
      </c>
      <c r="D40" s="75"/>
      <c r="E40" s="76"/>
      <c r="F40" s="13" t="e">
        <f>VLOOKUP(C40,'P-3'!$C$4:$E$10,3,0)</f>
        <v>#N/A</v>
      </c>
      <c r="G40" s="15">
        <f>'P-4'!Q39</f>
        <v>0</v>
      </c>
      <c r="H40" s="38">
        <f>'P-4'!P39</f>
        <v>0</v>
      </c>
      <c r="I40" s="15">
        <f>IFERROR(F40*'P-4'!P39,0)</f>
        <v>0</v>
      </c>
      <c r="J40" s="77"/>
      <c r="K40" s="82"/>
      <c r="L40" s="82"/>
      <c r="M40" s="179"/>
      <c r="N40" s="179"/>
      <c r="U40" s="12">
        <v>37</v>
      </c>
      <c r="V40" s="12">
        <f>IF(E40=$V$3,G40,0)</f>
        <v>0</v>
      </c>
      <c r="W40" s="12">
        <f>IF(E40=$V$3,H40,0)</f>
        <v>0</v>
      </c>
      <c r="X40" s="12">
        <f>IF(E40=$X$3,G40,0)</f>
        <v>0</v>
      </c>
      <c r="Y40" s="12">
        <f>IF(E40=$X$3,H40,0)</f>
        <v>0</v>
      </c>
      <c r="Z40" s="12">
        <f>IF(E40=$Z$3,G40,0)</f>
        <v>0</v>
      </c>
      <c r="AA40" s="12">
        <f>IF(E40=$Z$3,H40,0)</f>
        <v>0</v>
      </c>
      <c r="AB40" s="12">
        <f>IF(E40=$AB$3,G40,0)</f>
        <v>0</v>
      </c>
      <c r="AC40" s="12">
        <f>IF(E40=$AB$3,H40,0)</f>
        <v>0</v>
      </c>
    </row>
    <row r="41" spans="1:29" x14ac:dyDescent="0.25">
      <c r="A41" s="12">
        <v>38</v>
      </c>
      <c r="B41" s="12">
        <f>'P-4'!B40</f>
        <v>0</v>
      </c>
      <c r="C41" s="12">
        <f>'P-4'!I40</f>
        <v>0</v>
      </c>
      <c r="D41" s="75"/>
      <c r="E41" s="76"/>
      <c r="F41" s="13" t="e">
        <f>VLOOKUP(C41,'P-3'!$C$4:$E$10,3,0)</f>
        <v>#N/A</v>
      </c>
      <c r="G41" s="15">
        <f>'P-4'!Q40</f>
        <v>0</v>
      </c>
      <c r="H41" s="38">
        <f>'P-4'!P40</f>
        <v>0</v>
      </c>
      <c r="I41" s="15">
        <f>IFERROR(F41*'P-4'!P40,0)</f>
        <v>0</v>
      </c>
      <c r="J41" s="77"/>
      <c r="K41" s="82"/>
      <c r="L41" s="82"/>
      <c r="M41" s="179"/>
      <c r="N41" s="179"/>
      <c r="U41" s="12">
        <v>38</v>
      </c>
      <c r="V41" s="12">
        <f>IF(E41=$V$3,G41,0)</f>
        <v>0</v>
      </c>
      <c r="W41" s="12">
        <f>IF(E41=$V$3,H41,0)</f>
        <v>0</v>
      </c>
      <c r="X41" s="12">
        <f>IF(E41=$X$3,G41,0)</f>
        <v>0</v>
      </c>
      <c r="Y41" s="12">
        <f>IF(E41=$X$3,H41,0)</f>
        <v>0</v>
      </c>
      <c r="Z41" s="12">
        <f>IF(E41=$Z$3,G41,0)</f>
        <v>0</v>
      </c>
      <c r="AA41" s="12">
        <f>IF(E41=$Z$3,H41,0)</f>
        <v>0</v>
      </c>
      <c r="AB41" s="12">
        <f>IF(E41=$AB$3,G41,0)</f>
        <v>0</v>
      </c>
      <c r="AC41" s="12">
        <f>IF(E41=$AB$3,H41,0)</f>
        <v>0</v>
      </c>
    </row>
    <row r="42" spans="1:29" x14ac:dyDescent="0.25">
      <c r="A42" s="12">
        <v>39</v>
      </c>
      <c r="B42" s="12">
        <f>'P-4'!B41</f>
        <v>0</v>
      </c>
      <c r="C42" s="12">
        <f>'P-4'!I41</f>
        <v>0</v>
      </c>
      <c r="D42" s="75"/>
      <c r="E42" s="76"/>
      <c r="F42" s="13" t="e">
        <f>VLOOKUP(C42,'P-3'!$C$4:$E$10,3,0)</f>
        <v>#N/A</v>
      </c>
      <c r="G42" s="15">
        <f>'P-4'!Q41</f>
        <v>0</v>
      </c>
      <c r="H42" s="38">
        <f>'P-4'!P41</f>
        <v>0</v>
      </c>
      <c r="I42" s="15">
        <f>IFERROR(F42*'P-4'!P41,0)</f>
        <v>0</v>
      </c>
      <c r="J42" s="77"/>
      <c r="K42" s="82"/>
      <c r="L42" s="82"/>
      <c r="M42" s="179"/>
      <c r="N42" s="179"/>
      <c r="U42" s="12">
        <v>39</v>
      </c>
      <c r="V42" s="12">
        <f>IF(E42=$V$3,G42,0)</f>
        <v>0</v>
      </c>
      <c r="W42" s="12">
        <f>IF(E42=$V$3,H42,0)</f>
        <v>0</v>
      </c>
      <c r="X42" s="12">
        <f>IF(E42=$X$3,G42,0)</f>
        <v>0</v>
      </c>
      <c r="Y42" s="12">
        <f>IF(E42=$X$3,H42,0)</f>
        <v>0</v>
      </c>
      <c r="Z42" s="12">
        <f>IF(E42=$Z$3,G42,0)</f>
        <v>0</v>
      </c>
      <c r="AA42" s="12">
        <f>IF(E42=$Z$3,H42,0)</f>
        <v>0</v>
      </c>
      <c r="AB42" s="12">
        <f>IF(E42=$AB$3,G42,0)</f>
        <v>0</v>
      </c>
      <c r="AC42" s="12">
        <f>IF(E42=$AB$3,H42,0)</f>
        <v>0</v>
      </c>
    </row>
    <row r="43" spans="1:29" x14ac:dyDescent="0.25">
      <c r="A43" s="179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98"/>
      <c r="M43" s="179"/>
      <c r="N43" s="179"/>
      <c r="U43" s="12">
        <v>40</v>
      </c>
      <c r="V43" s="12">
        <f>IF(E43=$V$3,G43,0)</f>
        <v>0</v>
      </c>
      <c r="W43" s="12">
        <f>IF(E43=$V$3,H43,0)</f>
        <v>0</v>
      </c>
      <c r="X43" s="12">
        <f>IF(E43=$X$3,G43,0)</f>
        <v>0</v>
      </c>
      <c r="Y43" s="12">
        <f>IF(E43=$X$3,H43,0)</f>
        <v>0</v>
      </c>
      <c r="Z43" s="12">
        <f>IF(E43=$Z$3,G43,0)</f>
        <v>0</v>
      </c>
      <c r="AA43" s="12">
        <f>IF(E43=$Z$3,H43,0)</f>
        <v>0</v>
      </c>
      <c r="AB43" s="12">
        <f>IF(E43=$AB$3,G43,0)</f>
        <v>0</v>
      </c>
      <c r="AC43" s="12">
        <f>IF(E43=$AB$3,H43,0)</f>
        <v>0</v>
      </c>
    </row>
    <row r="44" spans="1:29" x14ac:dyDescent="0.25">
      <c r="A44" s="179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98"/>
      <c r="M44" s="179"/>
      <c r="N44" s="179"/>
      <c r="U44" s="12">
        <v>41</v>
      </c>
      <c r="V44" s="12">
        <f>IF(E44=$V$3,G44,0)</f>
        <v>0</v>
      </c>
      <c r="W44" s="12">
        <f>IF(E44=$V$3,H44,0)</f>
        <v>0</v>
      </c>
      <c r="X44" s="12">
        <f>IF(E44=$X$3,G44,0)</f>
        <v>0</v>
      </c>
      <c r="Y44" s="12">
        <f>IF(E44=$X$3,H44,0)</f>
        <v>0</v>
      </c>
      <c r="Z44" s="12">
        <f>IF(E44=$Z$3,G44,0)</f>
        <v>0</v>
      </c>
      <c r="AA44" s="12">
        <f>IF(E44=$Z$3,H44,0)</f>
        <v>0</v>
      </c>
      <c r="AB44" s="12">
        <f>IF(E44=$AB$3,G44,0)</f>
        <v>0</v>
      </c>
      <c r="AC44" s="12">
        <f>IF(E44=$AB$3,H44,0)</f>
        <v>0</v>
      </c>
    </row>
    <row r="45" spans="1:29" x14ac:dyDescent="0.25">
      <c r="U45" s="12">
        <v>42</v>
      </c>
      <c r="V45" s="12">
        <f>IF(E45=$V$3,G45,0)</f>
        <v>0</v>
      </c>
      <c r="W45" s="12">
        <f>IF(E45=$V$3,H45,0)</f>
        <v>0</v>
      </c>
      <c r="X45" s="12">
        <f>IF(E45=$X$3,G45,0)</f>
        <v>0</v>
      </c>
      <c r="Y45" s="12">
        <f>IF(E45=$X$3,H45,0)</f>
        <v>0</v>
      </c>
      <c r="Z45" s="12">
        <f>IF(E45=$Z$3,G45,0)</f>
        <v>0</v>
      </c>
      <c r="AA45" s="12">
        <f>IF(E45=$Z$3,H45,0)</f>
        <v>0</v>
      </c>
      <c r="AB45" s="12">
        <f>IF(E45=$AB$3,G45,0)</f>
        <v>0</v>
      </c>
      <c r="AC45" s="12">
        <f>IF(E45=$AB$3,H45,0)</f>
        <v>0</v>
      </c>
    </row>
    <row r="46" spans="1:29" x14ac:dyDescent="0.25">
      <c r="U46" s="12">
        <v>43</v>
      </c>
      <c r="V46" s="12">
        <f>IF(E46=$V$3,G46,0)</f>
        <v>0</v>
      </c>
      <c r="W46" s="12">
        <f>IF(E46=$V$3,H46,0)</f>
        <v>0</v>
      </c>
      <c r="X46" s="12">
        <f>IF(E46=$X$3,G46,0)</f>
        <v>0</v>
      </c>
      <c r="Y46" s="12">
        <f>IF(E46=$X$3,H46,0)</f>
        <v>0</v>
      </c>
      <c r="Z46" s="12">
        <f>IF(E46=$Z$3,G46,0)</f>
        <v>0</v>
      </c>
      <c r="AA46" s="12">
        <f>IF(E46=$Z$3,H46,0)</f>
        <v>0</v>
      </c>
      <c r="AB46" s="12">
        <f>IF(E46=$AB$3,G46,0)</f>
        <v>0</v>
      </c>
      <c r="AC46" s="12">
        <f>IF(E46=$AB$3,H46,0)</f>
        <v>0</v>
      </c>
    </row>
    <row r="47" spans="1:29" x14ac:dyDescent="0.25">
      <c r="U47" s="12">
        <v>44</v>
      </c>
      <c r="V47" s="12">
        <f>IF(E47=$V$3,G47,0)</f>
        <v>0</v>
      </c>
      <c r="W47" s="12">
        <f>IF(E47=$V$3,H47,0)</f>
        <v>0</v>
      </c>
      <c r="X47" s="12">
        <f>IF(E47=$X$3,G47,0)</f>
        <v>0</v>
      </c>
      <c r="Y47" s="12">
        <f>IF(E47=$X$3,H47,0)</f>
        <v>0</v>
      </c>
      <c r="Z47" s="12">
        <f>IF(E47=$Z$3,G47,0)</f>
        <v>0</v>
      </c>
      <c r="AA47" s="12">
        <f>IF(E47=$Z$3,H47,0)</f>
        <v>0</v>
      </c>
      <c r="AB47" s="12">
        <f>IF(E47=$AB$3,G47,0)</f>
        <v>0</v>
      </c>
      <c r="AC47" s="12">
        <f>IF(E47=$AB$3,H47,0)</f>
        <v>0</v>
      </c>
    </row>
    <row r="48" spans="1:29" x14ac:dyDescent="0.25">
      <c r="U48" s="12">
        <v>45</v>
      </c>
      <c r="V48" s="12">
        <f>IF(E48=$V$3,G48,0)</f>
        <v>0</v>
      </c>
      <c r="W48" s="12">
        <f>IF(E48=$V$3,H48,0)</f>
        <v>0</v>
      </c>
      <c r="X48" s="12">
        <f>IF(E48=$X$3,G48,0)</f>
        <v>0</v>
      </c>
      <c r="Y48" s="12">
        <f>IF(E48=$X$3,H48,0)</f>
        <v>0</v>
      </c>
      <c r="Z48" s="12">
        <f>IF(E48=$Z$3,G48,0)</f>
        <v>0</v>
      </c>
      <c r="AA48" s="12">
        <f>IF(E48=$Z$3,H48,0)</f>
        <v>0</v>
      </c>
      <c r="AB48" s="12">
        <f>IF(E48=$AB$3,G48,0)</f>
        <v>0</v>
      </c>
      <c r="AC48" s="12">
        <f>IF(E48=$AB$3,H48,0)</f>
        <v>0</v>
      </c>
    </row>
    <row r="49" spans="21:29" x14ac:dyDescent="0.25">
      <c r="U49" s="12">
        <v>46</v>
      </c>
      <c r="V49" s="12">
        <f>IF(E49=$V$3,G49,0)</f>
        <v>0</v>
      </c>
      <c r="W49" s="12">
        <f>IF(E49=$V$3,H49,0)</f>
        <v>0</v>
      </c>
      <c r="X49" s="12">
        <f>IF(E49=$X$3,G49,0)</f>
        <v>0</v>
      </c>
      <c r="Y49" s="12">
        <f>IF(E49=$X$3,H49,0)</f>
        <v>0</v>
      </c>
      <c r="Z49" s="12">
        <f>IF(E49=$Z$3,G49,0)</f>
        <v>0</v>
      </c>
      <c r="AA49" s="12">
        <f>IF(E49=$Z$3,H49,0)</f>
        <v>0</v>
      </c>
      <c r="AB49" s="12">
        <f>IF(E49=$AB$3,G49,0)</f>
        <v>0</v>
      </c>
      <c r="AC49" s="12">
        <f>IF(E49=$AB$3,H49,0)</f>
        <v>0</v>
      </c>
    </row>
    <row r="50" spans="21:29" x14ac:dyDescent="0.25">
      <c r="U50" s="12">
        <v>47</v>
      </c>
      <c r="V50" s="12">
        <f>IF(E50=$V$3,G50,0)</f>
        <v>0</v>
      </c>
      <c r="W50" s="12">
        <f>IF(E50=$V$3,H50,0)</f>
        <v>0</v>
      </c>
      <c r="X50" s="12">
        <f>IF(E50=$X$3,G50,0)</f>
        <v>0</v>
      </c>
      <c r="Y50" s="12">
        <f>IF(E50=$X$3,H50,0)</f>
        <v>0</v>
      </c>
      <c r="Z50" s="12">
        <f>IF(E50=$Z$3,G50,0)</f>
        <v>0</v>
      </c>
      <c r="AA50" s="12">
        <f>IF(E50=$Z$3,H50,0)</f>
        <v>0</v>
      </c>
      <c r="AB50" s="12">
        <f>IF(E50=$AB$3,G50,0)</f>
        <v>0</v>
      </c>
      <c r="AC50" s="12">
        <f>IF(E50=$AB$3,H50,0)</f>
        <v>0</v>
      </c>
    </row>
    <row r="51" spans="21:29" x14ac:dyDescent="0.25">
      <c r="U51" s="12">
        <v>48</v>
      </c>
      <c r="V51" s="12">
        <f>IF(E51=$V$3,G51,0)</f>
        <v>0</v>
      </c>
      <c r="W51" s="12">
        <f>IF(E51=$V$3,H51,0)</f>
        <v>0</v>
      </c>
      <c r="X51" s="12">
        <f>IF(E51=$X$3,G51,0)</f>
        <v>0</v>
      </c>
      <c r="Y51" s="12">
        <f>IF(E51=$X$3,H51,0)</f>
        <v>0</v>
      </c>
      <c r="Z51" s="12">
        <f>IF(E51=$Z$3,G51,0)</f>
        <v>0</v>
      </c>
      <c r="AA51" s="12">
        <f>IF(E51=$Z$3,H51,0)</f>
        <v>0</v>
      </c>
      <c r="AB51" s="12">
        <f>IF(E51=$AB$3,G51,0)</f>
        <v>0</v>
      </c>
      <c r="AC51" s="12">
        <f>IF(E51=$AB$3,H51,0)</f>
        <v>0</v>
      </c>
    </row>
    <row r="52" spans="21:29" x14ac:dyDescent="0.25">
      <c r="U52" s="12">
        <v>49</v>
      </c>
      <c r="V52" s="12">
        <f>IF(E52=$V$3,G52,0)</f>
        <v>0</v>
      </c>
      <c r="W52" s="12">
        <f>IF(E52=$V$3,H52,0)</f>
        <v>0</v>
      </c>
      <c r="X52" s="12">
        <f>IF(E52=$X$3,G52,0)</f>
        <v>0</v>
      </c>
      <c r="Y52" s="12">
        <f>IF(E52=$X$3,H52,0)</f>
        <v>0</v>
      </c>
      <c r="Z52" s="12">
        <f>IF(E52=$Z$3,G52,0)</f>
        <v>0</v>
      </c>
      <c r="AA52" s="12">
        <f>IF(E52=$Z$3,H52,0)</f>
        <v>0</v>
      </c>
      <c r="AB52" s="12">
        <f>IF(E52=$AB$3,G52,0)</f>
        <v>0</v>
      </c>
      <c r="AC52" s="12">
        <f>IF(E52=$AB$3,H52,0)</f>
        <v>0</v>
      </c>
    </row>
    <row r="53" spans="21:29" x14ac:dyDescent="0.25">
      <c r="U53" s="12">
        <v>50</v>
      </c>
      <c r="V53" s="12">
        <f>IF(E53=$V$3,G53,0)</f>
        <v>0</v>
      </c>
      <c r="W53" s="12">
        <f>IF(E53=$V$3,H53,0)</f>
        <v>0</v>
      </c>
      <c r="X53" s="12">
        <f>IF(E53=$X$3,G53,0)</f>
        <v>0</v>
      </c>
      <c r="Y53" s="12">
        <f>IF(E53=$X$3,H53,0)</f>
        <v>0</v>
      </c>
      <c r="Z53" s="12">
        <f>IF(E53=$Z$3,G53,0)</f>
        <v>0</v>
      </c>
      <c r="AA53" s="12">
        <f>IF(E53=$Z$3,H53,0)</f>
        <v>0</v>
      </c>
      <c r="AB53" s="12">
        <f>IF(E53=$AB$3,G53,0)</f>
        <v>0</v>
      </c>
      <c r="AC53" s="12">
        <f>IF(E53=$AB$3,H53,0)</f>
        <v>0</v>
      </c>
    </row>
    <row r="54" spans="21:29" x14ac:dyDescent="0.25">
      <c r="U54" s="12">
        <v>51</v>
      </c>
      <c r="V54" s="12">
        <f>IF(E54=$V$3,G54,0)</f>
        <v>0</v>
      </c>
      <c r="W54" s="12">
        <f>IF(E54=$V$3,H54,0)</f>
        <v>0</v>
      </c>
      <c r="X54" s="12">
        <f>IF(E54=$X$3,G54,0)</f>
        <v>0</v>
      </c>
      <c r="Y54" s="12">
        <f>IF(E54=$X$3,H54,0)</f>
        <v>0</v>
      </c>
      <c r="Z54" s="12">
        <f>IF(E54=$Z$3,G54,0)</f>
        <v>0</v>
      </c>
      <c r="AA54" s="12">
        <f>IF(E54=$Z$3,H54,0)</f>
        <v>0</v>
      </c>
      <c r="AB54" s="12">
        <f>IF(E54=$AB$3,G54,0)</f>
        <v>0</v>
      </c>
      <c r="AC54" s="12">
        <f>IF(E54=$AB$3,H54,0)</f>
        <v>0</v>
      </c>
    </row>
    <row r="55" spans="21:29" x14ac:dyDescent="0.25">
      <c r="U55" s="12">
        <v>52</v>
      </c>
      <c r="V55" s="12">
        <f>IF(E55=$V$3,G55,0)</f>
        <v>0</v>
      </c>
      <c r="W55" s="12">
        <f>IF(E55=$V$3,H55,0)</f>
        <v>0</v>
      </c>
      <c r="X55" s="12">
        <f>IF(E55=$X$3,G55,0)</f>
        <v>0</v>
      </c>
      <c r="Y55" s="12">
        <f>IF(E55=$X$3,H55,0)</f>
        <v>0</v>
      </c>
      <c r="Z55" s="12">
        <f>IF(E55=$Z$3,G55,0)</f>
        <v>0</v>
      </c>
      <c r="AA55" s="12">
        <f>IF(E55=$Z$3,H55,0)</f>
        <v>0</v>
      </c>
      <c r="AB55" s="12">
        <f>IF(E55=$AB$3,G55,0)</f>
        <v>0</v>
      </c>
      <c r="AC55" s="12">
        <f>IF(E55=$AB$3,H55,0)</f>
        <v>0</v>
      </c>
    </row>
    <row r="56" spans="21:29" x14ac:dyDescent="0.25">
      <c r="U56" s="12">
        <v>53</v>
      </c>
      <c r="V56" s="12">
        <f>IF(E56=$V$3,G56,0)</f>
        <v>0</v>
      </c>
      <c r="W56" s="12">
        <f>IF(E56=$V$3,H56,0)</f>
        <v>0</v>
      </c>
      <c r="X56" s="12">
        <f>IF(E56=$X$3,G56,0)</f>
        <v>0</v>
      </c>
      <c r="Y56" s="12">
        <f>IF(E56=$X$3,H56,0)</f>
        <v>0</v>
      </c>
      <c r="Z56" s="12">
        <f>IF(E56=$Z$3,G56,0)</f>
        <v>0</v>
      </c>
      <c r="AA56" s="12">
        <f>IF(E56=$Z$3,H56,0)</f>
        <v>0</v>
      </c>
      <c r="AB56" s="12">
        <f>IF(E56=$AB$3,G56,0)</f>
        <v>0</v>
      </c>
      <c r="AC56" s="12">
        <f>IF(E56=$AB$3,H56,0)</f>
        <v>0</v>
      </c>
    </row>
    <row r="57" spans="21:29" x14ac:dyDescent="0.25">
      <c r="U57" s="12">
        <v>54</v>
      </c>
      <c r="V57" s="12">
        <f>IF(E57=$V$3,G57,0)</f>
        <v>0</v>
      </c>
      <c r="W57" s="12">
        <f>IF(E57=$V$3,H57,0)</f>
        <v>0</v>
      </c>
      <c r="X57" s="12">
        <f>IF(E57=$X$3,G57,0)</f>
        <v>0</v>
      </c>
      <c r="Y57" s="12">
        <f>IF(E57=$X$3,H57,0)</f>
        <v>0</v>
      </c>
      <c r="Z57" s="12">
        <f>IF(E57=$Z$3,G57,0)</f>
        <v>0</v>
      </c>
      <c r="AA57" s="12">
        <f>IF(E57=$Z$3,H57,0)</f>
        <v>0</v>
      </c>
      <c r="AB57" s="12">
        <f>IF(E57=$AB$3,G57,0)</f>
        <v>0</v>
      </c>
      <c r="AC57" s="12">
        <f>IF(E57=$AB$3,H57,0)</f>
        <v>0</v>
      </c>
    </row>
    <row r="58" spans="21:29" x14ac:dyDescent="0.25">
      <c r="U58" s="12">
        <v>55</v>
      </c>
      <c r="V58" s="12">
        <f>IF(E58=$V$3,G58,0)</f>
        <v>0</v>
      </c>
      <c r="W58" s="12">
        <f>IF(E58=$V$3,H58,0)</f>
        <v>0</v>
      </c>
      <c r="X58" s="12">
        <f>IF(E58=$X$3,G58,0)</f>
        <v>0</v>
      </c>
      <c r="Y58" s="12">
        <f>IF(E58=$X$3,H58,0)</f>
        <v>0</v>
      </c>
      <c r="Z58" s="12">
        <f>IF(E58=$Z$3,G58,0)</f>
        <v>0</v>
      </c>
      <c r="AA58" s="12">
        <f>IF(E58=$Z$3,H58,0)</f>
        <v>0</v>
      </c>
      <c r="AB58" s="12">
        <f>IF(E58=$AB$3,G58,0)</f>
        <v>0</v>
      </c>
      <c r="AC58" s="12">
        <f>IF(E58=$AB$3,H58,0)</f>
        <v>0</v>
      </c>
    </row>
    <row r="59" spans="21:29" x14ac:dyDescent="0.25">
      <c r="U59" s="12">
        <v>56</v>
      </c>
      <c r="V59" s="12">
        <f>IF(E59=$V$3,G59,0)</f>
        <v>0</v>
      </c>
      <c r="W59" s="12">
        <f>IF(E59=$V$3,H59,0)</f>
        <v>0</v>
      </c>
      <c r="X59" s="12">
        <f>IF(E59=$X$3,G59,0)</f>
        <v>0</v>
      </c>
      <c r="Y59" s="12">
        <f>IF(E59=$X$3,H59,0)</f>
        <v>0</v>
      </c>
      <c r="Z59" s="12">
        <f>IF(E59=$Z$3,G59,0)</f>
        <v>0</v>
      </c>
      <c r="AA59" s="12">
        <f>IF(E59=$Z$3,H59,0)</f>
        <v>0</v>
      </c>
      <c r="AB59" s="12">
        <f>IF(E59=$AB$3,G59,0)</f>
        <v>0</v>
      </c>
      <c r="AC59" s="12">
        <f>IF(E59=$AB$3,H59,0)</f>
        <v>0</v>
      </c>
    </row>
    <row r="60" spans="21:29" x14ac:dyDescent="0.25">
      <c r="U60" s="12">
        <v>57</v>
      </c>
      <c r="V60" s="12">
        <f>IF(E60=$V$3,G60,0)</f>
        <v>0</v>
      </c>
      <c r="W60" s="12">
        <f>IF(E60=$V$3,H60,0)</f>
        <v>0</v>
      </c>
      <c r="X60" s="12">
        <f>IF(E60=$X$3,G60,0)</f>
        <v>0</v>
      </c>
      <c r="Y60" s="12">
        <f>IF(E60=$X$3,H60,0)</f>
        <v>0</v>
      </c>
      <c r="Z60" s="12">
        <f>IF(E60=$Z$3,G60,0)</f>
        <v>0</v>
      </c>
      <c r="AA60" s="12">
        <f>IF(E60=$Z$3,H60,0)</f>
        <v>0</v>
      </c>
      <c r="AB60" s="12">
        <f>IF(E60=$AB$3,G60,0)</f>
        <v>0</v>
      </c>
      <c r="AC60" s="12">
        <f>IF(E60=$AB$3,H60,0)</f>
        <v>0</v>
      </c>
    </row>
    <row r="61" spans="21:29" x14ac:dyDescent="0.25">
      <c r="U61" s="12">
        <v>58</v>
      </c>
      <c r="V61" s="12">
        <f>IF(E61=$V$3,G61,0)</f>
        <v>0</v>
      </c>
      <c r="W61" s="12">
        <f>IF(E61=$V$3,H61,0)</f>
        <v>0</v>
      </c>
      <c r="X61" s="12">
        <f>IF(E61=$X$3,G61,0)</f>
        <v>0</v>
      </c>
      <c r="Y61" s="12">
        <f>IF(E61=$X$3,H61,0)</f>
        <v>0</v>
      </c>
      <c r="Z61" s="12">
        <f>IF(E61=$Z$3,G61,0)</f>
        <v>0</v>
      </c>
      <c r="AA61" s="12">
        <f>IF(E61=$Z$3,H61,0)</f>
        <v>0</v>
      </c>
      <c r="AB61" s="12">
        <f>IF(E61=$AB$3,G61,0)</f>
        <v>0</v>
      </c>
      <c r="AC61" s="12">
        <f>IF(E61=$AB$3,H61,0)</f>
        <v>0</v>
      </c>
    </row>
    <row r="62" spans="21:29" x14ac:dyDescent="0.25">
      <c r="U62" s="12">
        <v>59</v>
      </c>
      <c r="V62" s="12">
        <f>IF(E62=$V$3,G62,0)</f>
        <v>0</v>
      </c>
      <c r="W62" s="12">
        <f>IF(E62=$V$3,H62,0)</f>
        <v>0</v>
      </c>
      <c r="X62" s="12">
        <f>IF(E62=$X$3,G62,0)</f>
        <v>0</v>
      </c>
      <c r="Y62" s="12">
        <f>IF(E62=$X$3,H62,0)</f>
        <v>0</v>
      </c>
      <c r="Z62" s="12">
        <f>IF(E62=$Z$3,G62,0)</f>
        <v>0</v>
      </c>
      <c r="AA62" s="12">
        <f>IF(E62=$Z$3,H62,0)</f>
        <v>0</v>
      </c>
      <c r="AB62" s="12">
        <f>IF(E62=$AB$3,G62,0)</f>
        <v>0</v>
      </c>
      <c r="AC62" s="12">
        <f>IF(E62=$AB$3,H62,0)</f>
        <v>0</v>
      </c>
    </row>
    <row r="63" spans="21:29" x14ac:dyDescent="0.25">
      <c r="U63" s="12">
        <v>60</v>
      </c>
      <c r="V63" s="12">
        <f>IF(E63=$V$3,G63,0)</f>
        <v>0</v>
      </c>
      <c r="W63" s="12">
        <f>IF(E63=$V$3,H63,0)</f>
        <v>0</v>
      </c>
      <c r="X63" s="12">
        <f>IF(E63=$X$3,G63,0)</f>
        <v>0</v>
      </c>
      <c r="Y63" s="12">
        <f>IF(E63=$X$3,H63,0)</f>
        <v>0</v>
      </c>
      <c r="Z63" s="12">
        <f>IF(E63=$Z$3,G63,0)</f>
        <v>0</v>
      </c>
      <c r="AA63" s="12">
        <f>IF(E63=$Z$3,H63,0)</f>
        <v>0</v>
      </c>
      <c r="AB63" s="12">
        <f>IF(E63=$AB$3,G63,0)</f>
        <v>0</v>
      </c>
      <c r="AC63" s="12">
        <f>IF(E63=$AB$3,H63,0)</f>
        <v>0</v>
      </c>
    </row>
    <row r="64" spans="21:29" x14ac:dyDescent="0.25">
      <c r="U64" s="12">
        <v>61</v>
      </c>
      <c r="V64" s="12">
        <f>IF(E64=$V$3,G64,0)</f>
        <v>0</v>
      </c>
      <c r="W64" s="12">
        <f>IF(E64=$V$3,H64,0)</f>
        <v>0</v>
      </c>
      <c r="X64" s="12">
        <f>IF(E64=$X$3,G64,0)</f>
        <v>0</v>
      </c>
      <c r="Y64" s="12">
        <f>IF(E64=$X$3,H64,0)</f>
        <v>0</v>
      </c>
      <c r="Z64" s="12">
        <f>IF(E64=$Z$3,G64,0)</f>
        <v>0</v>
      </c>
      <c r="AA64" s="12">
        <f>IF(E64=$Z$3,H64,0)</f>
        <v>0</v>
      </c>
      <c r="AB64" s="12">
        <f>IF(E64=$AB$3,G64,0)</f>
        <v>0</v>
      </c>
      <c r="AC64" s="12">
        <f>IF(E64=$AB$3,H64,0)</f>
        <v>0</v>
      </c>
    </row>
    <row r="65" spans="21:29" x14ac:dyDescent="0.25">
      <c r="U65" s="12">
        <v>62</v>
      </c>
      <c r="V65" s="12">
        <f>IF(E65=$V$3,G65,0)</f>
        <v>0</v>
      </c>
      <c r="W65" s="12">
        <f>IF(E65=$V$3,H65,0)</f>
        <v>0</v>
      </c>
      <c r="X65" s="12">
        <f>IF(E65=$X$3,G65,0)</f>
        <v>0</v>
      </c>
      <c r="Y65" s="12">
        <f>IF(E65=$X$3,H65,0)</f>
        <v>0</v>
      </c>
      <c r="Z65" s="12">
        <f>IF(E65=$Z$3,G65,0)</f>
        <v>0</v>
      </c>
      <c r="AA65" s="12">
        <f>IF(E65=$Z$3,H65,0)</f>
        <v>0</v>
      </c>
      <c r="AB65" s="12">
        <f>IF(E65=$AB$3,G65,0)</f>
        <v>0</v>
      </c>
      <c r="AC65" s="12">
        <f>IF(E65=$AB$3,H65,0)</f>
        <v>0</v>
      </c>
    </row>
    <row r="66" spans="21:29" x14ac:dyDescent="0.25">
      <c r="U66" s="12">
        <v>63</v>
      </c>
      <c r="V66" s="12">
        <f>IF(E66=$V$3,G66,0)</f>
        <v>0</v>
      </c>
      <c r="W66" s="12">
        <f>IF(E66=$V$3,H66,0)</f>
        <v>0</v>
      </c>
      <c r="X66" s="12">
        <f>IF(E66=$X$3,G66,0)</f>
        <v>0</v>
      </c>
      <c r="Y66" s="12">
        <f>IF(E66=$X$3,H66,0)</f>
        <v>0</v>
      </c>
      <c r="Z66" s="12">
        <f>IF(E66=$Z$3,G66,0)</f>
        <v>0</v>
      </c>
      <c r="AA66" s="12">
        <f>IF(E66=$Z$3,H66,0)</f>
        <v>0</v>
      </c>
      <c r="AB66" s="12">
        <f>IF(E66=$AB$3,G66,0)</f>
        <v>0</v>
      </c>
      <c r="AC66" s="12">
        <f>IF(E66=$AB$3,H66,0)</f>
        <v>0</v>
      </c>
    </row>
    <row r="67" spans="21:29" x14ac:dyDescent="0.25">
      <c r="U67" s="12">
        <v>64</v>
      </c>
      <c r="V67" s="12">
        <f>IF(E67=$V$3,G67,0)</f>
        <v>0</v>
      </c>
      <c r="W67" s="12">
        <f>IF(E67=$V$3,H67,0)</f>
        <v>0</v>
      </c>
      <c r="X67" s="12">
        <f>IF(E67=$X$3,G67,0)</f>
        <v>0</v>
      </c>
      <c r="Y67" s="12">
        <f>IF(E67=$X$3,H67,0)</f>
        <v>0</v>
      </c>
      <c r="Z67" s="12">
        <f>IF(E67=$Z$3,G67,0)</f>
        <v>0</v>
      </c>
      <c r="AA67" s="12">
        <f>IF(E67=$Z$3,H67,0)</f>
        <v>0</v>
      </c>
      <c r="AB67" s="12">
        <f>IF(E67=$AB$3,G67,0)</f>
        <v>0</v>
      </c>
      <c r="AC67" s="12">
        <f>IF(E67=$AB$3,H67,0)</f>
        <v>0</v>
      </c>
    </row>
    <row r="68" spans="21:29" x14ac:dyDescent="0.25">
      <c r="U68" s="12">
        <v>65</v>
      </c>
      <c r="V68" s="12">
        <f>IF(E68=$V$3,G68,0)</f>
        <v>0</v>
      </c>
      <c r="W68" s="12">
        <f>IF(E68=$V$3,H68,0)</f>
        <v>0</v>
      </c>
      <c r="X68" s="12">
        <f>IF(E68=$X$3,G68,0)</f>
        <v>0</v>
      </c>
      <c r="Y68" s="12">
        <f>IF(E68=$X$3,H68,0)</f>
        <v>0</v>
      </c>
      <c r="Z68" s="12">
        <f>IF(E68=$Z$3,G68,0)</f>
        <v>0</v>
      </c>
      <c r="AA68" s="12">
        <f>IF(E68=$Z$3,H68,0)</f>
        <v>0</v>
      </c>
      <c r="AB68" s="12">
        <f>IF(E68=$AB$3,G68,0)</f>
        <v>0</v>
      </c>
      <c r="AC68" s="12">
        <f>IF(E68=$AB$3,H68,0)</f>
        <v>0</v>
      </c>
    </row>
    <row r="69" spans="21:29" x14ac:dyDescent="0.25">
      <c r="V69" s="13">
        <f>SUM(V4:V68)</f>
        <v>0</v>
      </c>
      <c r="W69" s="14">
        <f>SUM(W4:W68)</f>
        <v>0</v>
      </c>
      <c r="X69" s="13">
        <f t="shared" ref="X69:AB69" si="0">SUM(X4:X68)</f>
        <v>0</v>
      </c>
      <c r="Y69" s="14">
        <f>SUM(Y4:Y68)</f>
        <v>0</v>
      </c>
      <c r="Z69" s="13">
        <f t="shared" si="0"/>
        <v>0</v>
      </c>
      <c r="AA69" s="14">
        <f>SUM(AA4:AA68)</f>
        <v>0</v>
      </c>
      <c r="AB69" s="13">
        <f t="shared" si="0"/>
        <v>0</v>
      </c>
      <c r="AC69" s="14">
        <f>SUM(AC4:AC68)</f>
        <v>0</v>
      </c>
    </row>
  </sheetData>
  <mergeCells count="2">
    <mergeCell ref="A2:L2"/>
    <mergeCell ref="A1:N1"/>
  </mergeCells>
  <dataValidations count="1">
    <dataValidation type="list" allowBlank="1" showInputMessage="1" showErrorMessage="1" sqref="J4:J42">
      <formula1>$S$13:$S$16</formula1>
    </dataValidation>
  </dataValidations>
  <pageMargins left="0.25" right="0.25" top="0.75" bottom="0.75" header="0.3" footer="0.3"/>
  <pageSetup scale="71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1AD388EF-9E3C-4FF6-B1C6-313DB8131648}">
            <xm:f>NOT(ISERROR(SEARCH("N",L4)))</xm:f>
            <xm:f>"N"</xm:f>
            <x14:dxf>
              <font>
                <color theme="0"/>
              </font>
              <fill>
                <patternFill>
                  <bgColor theme="5" tint="0.39994506668294322"/>
                </patternFill>
              </fill>
            </x14:dxf>
          </x14:cfRule>
          <xm:sqref>L4:L42</xm:sqref>
        </x14:conditionalFormatting>
        <x14:conditionalFormatting xmlns:xm="http://schemas.microsoft.com/office/excel/2006/main">
          <x14:cfRule type="containsText" priority="1" operator="containsText" id="{FC352675-B8DC-400E-A295-3C7F2D6073EB}">
            <xm:f>NOT(ISERROR(SEARCH("N",K4)))</xm:f>
            <xm:f>"N"</xm:f>
            <x14:dxf>
              <font>
                <color theme="0"/>
              </font>
              <fill>
                <patternFill>
                  <bgColor theme="5" tint="0.39994506668294322"/>
                </patternFill>
              </fill>
            </x14:dxf>
          </x14:cfRule>
          <xm:sqref>K4:K42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'P-2'!$N$11:$N$14</xm:f>
          </x14:formula1>
          <xm:sqref>E4:E42</xm:sqref>
        </x14:dataValidation>
        <x14:dataValidation type="list" allowBlank="1" showInputMessage="1" showErrorMessage="1">
          <x14:formula1>
            <xm:f>'P-3'!$C$4:$C$10</xm:f>
          </x14:formula1>
          <xm:sqref>C4:C42</xm:sqref>
        </x14:dataValidation>
        <x14:dataValidation type="list" allowBlank="1" showInputMessage="1" showErrorMessage="1">
          <x14:formula1>
            <xm:f>'P-4'!$U$2:$U$3</xm:f>
          </x14:formula1>
          <xm:sqref>K4:L42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C25" sqref="C25"/>
    </sheetView>
  </sheetViews>
  <sheetFormatPr defaultRowHeight="15" x14ac:dyDescent="0.25"/>
  <cols>
    <col min="1" max="1" width="18.42578125" style="182" bestFit="1" customWidth="1"/>
    <col min="2" max="2" width="14" style="182" customWidth="1"/>
    <col min="3" max="3" width="16.85546875" style="182" customWidth="1"/>
    <col min="4" max="4" width="10.5703125" style="182" customWidth="1"/>
    <col min="5" max="16384" width="9.140625" style="182"/>
  </cols>
  <sheetData>
    <row r="1" spans="1:4" x14ac:dyDescent="0.25">
      <c r="A1" s="199"/>
      <c r="B1" s="199"/>
      <c r="C1" s="199"/>
      <c r="D1" s="199"/>
    </row>
    <row r="2" spans="1:4" x14ac:dyDescent="0.25">
      <c r="A2" s="199"/>
      <c r="B2" s="199" t="s">
        <v>105</v>
      </c>
      <c r="C2" s="199"/>
      <c r="D2" s="199"/>
    </row>
    <row r="3" spans="1:4" x14ac:dyDescent="0.25">
      <c r="A3" s="103" t="s">
        <v>97</v>
      </c>
      <c r="B3" s="200"/>
      <c r="C3" s="199"/>
      <c r="D3" s="199"/>
    </row>
    <row r="4" spans="1:4" x14ac:dyDescent="0.25">
      <c r="A4" s="103" t="s">
        <v>98</v>
      </c>
      <c r="B4" s="200"/>
      <c r="C4" s="199"/>
      <c r="D4" s="199"/>
    </row>
    <row r="5" spans="1:4" x14ac:dyDescent="0.25">
      <c r="A5" s="103" t="s">
        <v>99</v>
      </c>
      <c r="B5" s="200"/>
      <c r="C5" s="199"/>
      <c r="D5" s="199"/>
    </row>
    <row r="6" spans="1:4" x14ac:dyDescent="0.25">
      <c r="A6" s="103" t="s">
        <v>100</v>
      </c>
      <c r="B6" s="200"/>
      <c r="C6" s="199"/>
      <c r="D6" s="199"/>
    </row>
    <row r="7" spans="1:4" x14ac:dyDescent="0.25">
      <c r="A7" s="103" t="s">
        <v>101</v>
      </c>
      <c r="B7" s="200"/>
      <c r="C7" s="199"/>
      <c r="D7" s="199"/>
    </row>
    <row r="8" spans="1:4" x14ac:dyDescent="0.25">
      <c r="A8" s="103" t="s">
        <v>102</v>
      </c>
      <c r="B8" s="200"/>
      <c r="C8" s="199"/>
      <c r="D8" s="199"/>
    </row>
    <row r="9" spans="1:4" x14ac:dyDescent="0.25">
      <c r="A9" s="103" t="s">
        <v>103</v>
      </c>
      <c r="B9" s="200"/>
      <c r="C9" s="199"/>
      <c r="D9" s="199"/>
    </row>
    <row r="10" spans="1:4" x14ac:dyDescent="0.25">
      <c r="A10" s="103" t="s">
        <v>104</v>
      </c>
      <c r="B10" s="200"/>
      <c r="C10" s="199"/>
      <c r="D10" s="199"/>
    </row>
    <row r="11" spans="1:4" x14ac:dyDescent="0.25">
      <c r="A11" s="199"/>
      <c r="B11" s="199"/>
      <c r="C11" s="199"/>
      <c r="D11" s="199"/>
    </row>
    <row r="12" spans="1:4" x14ac:dyDescent="0.25">
      <c r="A12" s="199"/>
      <c r="B12" s="199"/>
      <c r="C12" s="199"/>
      <c r="D12" s="199"/>
    </row>
    <row r="13" spans="1:4" ht="30" x14ac:dyDescent="0.25">
      <c r="A13" s="199"/>
      <c r="B13" s="199" t="s">
        <v>106</v>
      </c>
      <c r="C13" s="199" t="s">
        <v>69</v>
      </c>
      <c r="D13" s="201" t="s">
        <v>112</v>
      </c>
    </row>
    <row r="14" spans="1:4" x14ac:dyDescent="0.25">
      <c r="A14" s="103">
        <f>'P-2'!M11</f>
        <v>0</v>
      </c>
      <c r="B14" s="103">
        <f>'P-7'!I3</f>
        <v>0</v>
      </c>
      <c r="C14" s="202">
        <f>'P-7'!H3</f>
        <v>0</v>
      </c>
      <c r="D14" s="203">
        <f>'P-3'!D16</f>
        <v>0</v>
      </c>
    </row>
    <row r="15" spans="1:4" x14ac:dyDescent="0.25">
      <c r="A15" s="103">
        <f>'P-2'!M12</f>
        <v>0</v>
      </c>
      <c r="B15" s="103">
        <f>'P-7'!I4</f>
        <v>0</v>
      </c>
      <c r="C15" s="202">
        <f>'P-7'!H4</f>
        <v>0</v>
      </c>
      <c r="D15" s="203">
        <f>'P-3'!D17</f>
        <v>0</v>
      </c>
    </row>
    <row r="16" spans="1:4" x14ac:dyDescent="0.25">
      <c r="A16" s="103">
        <f>'P-2'!M13</f>
        <v>0</v>
      </c>
      <c r="B16" s="103">
        <f>'P-7'!I5</f>
        <v>0</v>
      </c>
      <c r="C16" s="202">
        <f>'P-7'!H5</f>
        <v>0</v>
      </c>
      <c r="D16" s="203">
        <f>'P-3'!D18</f>
        <v>0</v>
      </c>
    </row>
    <row r="17" spans="1:4" x14ac:dyDescent="0.25">
      <c r="A17" s="103">
        <f>'P-2'!M14</f>
        <v>0</v>
      </c>
      <c r="B17" s="103">
        <f>'P-7'!I6</f>
        <v>0</v>
      </c>
      <c r="C17" s="202">
        <f>'P-7'!H6</f>
        <v>0</v>
      </c>
      <c r="D17" s="203">
        <f>'P-3'!D19</f>
        <v>0</v>
      </c>
    </row>
    <row r="18" spans="1:4" x14ac:dyDescent="0.25">
      <c r="A18" s="199"/>
      <c r="B18" s="199"/>
      <c r="C18" s="199"/>
      <c r="D18" s="204"/>
    </row>
    <row r="19" spans="1:4" x14ac:dyDescent="0.25">
      <c r="A19" s="199"/>
      <c r="B19" s="199"/>
      <c r="C19" s="199"/>
      <c r="D19" s="199"/>
    </row>
    <row r="20" spans="1:4" x14ac:dyDescent="0.25">
      <c r="A20" s="199"/>
      <c r="B20" s="199" t="s">
        <v>63</v>
      </c>
      <c r="C20" s="199"/>
      <c r="D20" s="199"/>
    </row>
    <row r="21" spans="1:4" x14ac:dyDescent="0.25">
      <c r="A21" s="103" t="s">
        <v>110</v>
      </c>
      <c r="B21" s="205" t="e">
        <f>AVERAGE(B3:B10)</f>
        <v>#DIV/0!</v>
      </c>
      <c r="C21" s="199"/>
      <c r="D21" s="199"/>
    </row>
    <row r="22" spans="1:4" x14ac:dyDescent="0.25">
      <c r="A22" s="103" t="s">
        <v>111</v>
      </c>
      <c r="B22" s="205">
        <f>B8</f>
        <v>0</v>
      </c>
      <c r="C22" s="199"/>
      <c r="D22" s="199"/>
    </row>
    <row r="23" spans="1:4" x14ac:dyDescent="0.25">
      <c r="A23" s="199"/>
      <c r="B23" s="199"/>
      <c r="C23" s="199"/>
      <c r="D23" s="199"/>
    </row>
    <row r="24" spans="1:4" x14ac:dyDescent="0.25">
      <c r="A24" s="204"/>
      <c r="B24" s="204"/>
      <c r="C24" s="199"/>
      <c r="D24" s="199"/>
    </row>
    <row r="25" spans="1:4" x14ac:dyDescent="0.25">
      <c r="A25" s="204"/>
      <c r="B25" s="204"/>
      <c r="C25" s="199"/>
      <c r="D25" s="199"/>
    </row>
  </sheetData>
  <pageMargins left="0.7" right="0.7" top="0.75" bottom="0.75" header="0.3" footer="0.3"/>
  <pageSetup scale="62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C20" sqref="C20"/>
    </sheetView>
  </sheetViews>
  <sheetFormatPr defaultRowHeight="15" x14ac:dyDescent="0.25"/>
  <cols>
    <col min="1" max="1" width="12.140625" style="78" customWidth="1"/>
    <col min="2" max="2" width="33.28515625" style="78" customWidth="1"/>
    <col min="3" max="3" width="10.140625" style="78" customWidth="1"/>
    <col min="4" max="4" width="2.42578125" style="78" customWidth="1"/>
    <col min="5" max="5" width="8.140625" style="78" customWidth="1"/>
    <col min="6" max="6" width="9.140625" style="78"/>
    <col min="7" max="7" width="19.42578125" style="78" customWidth="1"/>
    <col min="8" max="8" width="10.85546875" style="78" customWidth="1"/>
    <col min="9" max="9" width="11.5703125" style="78" customWidth="1"/>
    <col min="10" max="10" width="11.5703125" style="78" bestFit="1" customWidth="1"/>
    <col min="11" max="11" width="0" style="78" hidden="1" customWidth="1"/>
    <col min="12" max="12" width="9.140625" style="78"/>
    <col min="13" max="13" width="34.5703125" style="78" hidden="1" customWidth="1"/>
    <col min="14" max="14" width="0" style="78" hidden="1" customWidth="1"/>
    <col min="15" max="15" width="13.28515625" style="78" hidden="1" customWidth="1"/>
    <col min="16" max="16" width="0" style="78" hidden="1" customWidth="1"/>
    <col min="17" max="16384" width="9.140625" style="78"/>
  </cols>
  <sheetData>
    <row r="1" spans="1:16" ht="28.5" x14ac:dyDescent="0.45">
      <c r="A1" s="206" t="s">
        <v>121</v>
      </c>
      <c r="B1" s="206"/>
      <c r="C1" s="206"/>
      <c r="D1" s="199"/>
      <c r="E1" s="199"/>
      <c r="F1" s="199"/>
      <c r="G1" s="206" t="s">
        <v>107</v>
      </c>
      <c r="H1" s="206"/>
      <c r="I1" s="206"/>
      <c r="J1" s="199"/>
      <c r="K1" s="199"/>
      <c r="L1" s="199"/>
    </row>
    <row r="2" spans="1:16" ht="15.75" thickBot="1" x14ac:dyDescent="0.3">
      <c r="A2" s="199"/>
      <c r="B2" s="199"/>
      <c r="C2" s="207"/>
      <c r="D2" s="199"/>
      <c r="E2" s="199"/>
      <c r="F2" s="199"/>
      <c r="G2" s="199"/>
      <c r="H2" s="199" t="s">
        <v>69</v>
      </c>
      <c r="I2" s="199" t="s">
        <v>108</v>
      </c>
      <c r="J2" s="199"/>
      <c r="K2" s="199"/>
      <c r="L2" s="199"/>
    </row>
    <row r="3" spans="1:16" x14ac:dyDescent="0.25">
      <c r="A3" s="170" t="s">
        <v>122</v>
      </c>
      <c r="B3" s="85"/>
      <c r="C3" s="86"/>
      <c r="D3" s="199"/>
      <c r="E3" s="199"/>
      <c r="F3" s="199"/>
      <c r="G3" s="55">
        <f>'P-2'!M11</f>
        <v>0</v>
      </c>
      <c r="H3" s="60">
        <f>'P-5'!V69</f>
        <v>0</v>
      </c>
      <c r="I3" s="55">
        <f>'P-5'!W69</f>
        <v>0</v>
      </c>
      <c r="J3" s="199"/>
      <c r="K3" s="199"/>
      <c r="L3" s="199"/>
      <c r="O3" s="78" t="s">
        <v>76</v>
      </c>
      <c r="P3" s="87">
        <f>C16</f>
        <v>0</v>
      </c>
    </row>
    <row r="4" spans="1:16" ht="15.75" thickBot="1" x14ac:dyDescent="0.3">
      <c r="A4" s="171"/>
      <c r="B4" s="88" t="s">
        <v>63</v>
      </c>
      <c r="C4" s="105">
        <f>'P-5'!N2</f>
        <v>0</v>
      </c>
      <c r="D4" s="199"/>
      <c r="E4" s="199"/>
      <c r="F4" s="199"/>
      <c r="G4" s="55">
        <f>'P-2'!M12</f>
        <v>0</v>
      </c>
      <c r="H4" s="60">
        <f>'P-5'!X69</f>
        <v>0</v>
      </c>
      <c r="I4" s="55">
        <f>'P-5'!Y69</f>
        <v>0</v>
      </c>
      <c r="J4" s="199"/>
      <c r="K4" s="199"/>
      <c r="L4" s="199"/>
      <c r="O4" s="78" t="s">
        <v>116</v>
      </c>
      <c r="P4" s="78">
        <f>'P-2'!M23</f>
        <v>0</v>
      </c>
    </row>
    <row r="5" spans="1:16" ht="15.75" thickTop="1" x14ac:dyDescent="0.25">
      <c r="A5" s="171"/>
      <c r="B5" s="89" t="s">
        <v>130</v>
      </c>
      <c r="C5" s="90"/>
      <c r="D5" s="199"/>
      <c r="E5" s="199"/>
      <c r="F5" s="199"/>
      <c r="G5" s="55">
        <f>'P-2'!M13</f>
        <v>0</v>
      </c>
      <c r="H5" s="60">
        <f>'P-5'!Z69</f>
        <v>0</v>
      </c>
      <c r="I5" s="55">
        <f>'P-5'!AA69</f>
        <v>0</v>
      </c>
      <c r="J5" s="199"/>
      <c r="K5" s="199"/>
      <c r="L5" s="199"/>
      <c r="O5" s="78" t="s">
        <v>117</v>
      </c>
      <c r="P5" s="87" t="e">
        <f>C16/P4</f>
        <v>#DIV/0!</v>
      </c>
    </row>
    <row r="6" spans="1:16" ht="15.75" thickBot="1" x14ac:dyDescent="0.3">
      <c r="A6" s="172"/>
      <c r="B6" s="91"/>
      <c r="C6" s="92"/>
      <c r="D6" s="199"/>
      <c r="E6" s="199"/>
      <c r="F6" s="199"/>
      <c r="G6" s="55">
        <f>'P-2'!M14</f>
        <v>0</v>
      </c>
      <c r="H6" s="60">
        <f>'P-5'!AB69</f>
        <v>0</v>
      </c>
      <c r="I6" s="55">
        <f>'P-5'!AC69</f>
        <v>0</v>
      </c>
      <c r="J6" s="199"/>
      <c r="K6" s="199"/>
      <c r="L6" s="199"/>
    </row>
    <row r="7" spans="1:16" x14ac:dyDescent="0.25">
      <c r="A7" s="176" t="s">
        <v>123</v>
      </c>
      <c r="B7" s="85"/>
      <c r="C7" s="86"/>
      <c r="D7" s="199"/>
      <c r="E7" s="199"/>
      <c r="F7" s="199"/>
      <c r="G7" s="182"/>
      <c r="H7" s="208">
        <f>SUM(H3:H6)</f>
        <v>0</v>
      </c>
      <c r="I7" s="182"/>
      <c r="J7" s="199"/>
      <c r="K7" s="199"/>
      <c r="L7" s="199"/>
    </row>
    <row r="8" spans="1:16" x14ac:dyDescent="0.25">
      <c r="A8" s="177"/>
      <c r="B8" s="79" t="s">
        <v>90</v>
      </c>
      <c r="C8" s="106">
        <f>'P-4'!K43</f>
        <v>0</v>
      </c>
      <c r="D8" s="199"/>
      <c r="E8" s="199"/>
      <c r="F8" s="199"/>
      <c r="G8" s="199"/>
      <c r="H8" s="199"/>
      <c r="I8" s="199"/>
      <c r="J8" s="199"/>
      <c r="K8" s="199"/>
      <c r="L8" s="199"/>
    </row>
    <row r="9" spans="1:16" x14ac:dyDescent="0.25">
      <c r="A9" s="177"/>
      <c r="B9" s="79" t="s">
        <v>91</v>
      </c>
      <c r="C9" s="106">
        <f>'P-4'!G43</f>
        <v>0</v>
      </c>
      <c r="D9" s="199"/>
      <c r="E9" s="199"/>
      <c r="F9" s="199"/>
      <c r="G9" s="199"/>
      <c r="H9" s="199"/>
      <c r="I9" s="199"/>
      <c r="J9" s="199"/>
      <c r="K9" s="199"/>
      <c r="L9" s="199"/>
    </row>
    <row r="10" spans="1:16" x14ac:dyDescent="0.25">
      <c r="A10" s="177"/>
      <c r="B10" s="79" t="s">
        <v>65</v>
      </c>
      <c r="C10" s="106">
        <f>'P-4'!D43</f>
        <v>0</v>
      </c>
      <c r="D10" s="199"/>
      <c r="E10" s="199"/>
      <c r="F10" s="199"/>
      <c r="G10" s="209" t="s">
        <v>113</v>
      </c>
      <c r="H10" s="199"/>
      <c r="I10" s="199"/>
      <c r="J10" s="199"/>
      <c r="K10" s="199"/>
      <c r="L10" s="199"/>
    </row>
    <row r="11" spans="1:16" x14ac:dyDescent="0.25">
      <c r="A11" s="177"/>
      <c r="B11" s="79" t="s">
        <v>87</v>
      </c>
      <c r="C11" s="106">
        <f>'P-4'!N44</f>
        <v>1</v>
      </c>
      <c r="D11" s="199"/>
      <c r="E11" s="199"/>
      <c r="F11" s="199"/>
      <c r="G11" s="165" t="s">
        <v>115</v>
      </c>
      <c r="H11" s="166"/>
      <c r="I11" s="167"/>
      <c r="J11" s="199"/>
      <c r="K11" s="199"/>
      <c r="L11" s="199"/>
      <c r="M11" s="78" t="s">
        <v>114</v>
      </c>
      <c r="N11" s="87" t="e">
        <f>P5</f>
        <v>#DIV/0!</v>
      </c>
    </row>
    <row r="12" spans="1:16" ht="15" customHeight="1" x14ac:dyDescent="0.25">
      <c r="A12" s="177"/>
      <c r="B12" s="79" t="s">
        <v>88</v>
      </c>
      <c r="C12" s="106">
        <f>'P-4'!S43</f>
        <v>0</v>
      </c>
      <c r="D12" s="199"/>
      <c r="E12" s="199"/>
      <c r="F12" s="199"/>
      <c r="G12" s="199"/>
      <c r="H12" s="199"/>
      <c r="I12" s="199"/>
      <c r="J12" s="199"/>
      <c r="K12" s="199"/>
      <c r="L12" s="199"/>
      <c r="M12" s="78" t="s">
        <v>115</v>
      </c>
    </row>
    <row r="13" spans="1:16" ht="15.75" customHeight="1" thickBot="1" x14ac:dyDescent="0.3">
      <c r="A13" s="177"/>
      <c r="B13" s="94"/>
      <c r="C13" s="95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6" ht="16.5" thickTop="1" thickBot="1" x14ac:dyDescent="0.3">
      <c r="A14" s="178"/>
      <c r="B14" s="79"/>
      <c r="C14" s="96"/>
      <c r="D14" s="199"/>
      <c r="E14" s="199"/>
      <c r="F14" s="199"/>
      <c r="G14" s="199"/>
      <c r="H14" s="199"/>
      <c r="I14" s="199"/>
      <c r="J14" s="199"/>
      <c r="K14" s="199"/>
      <c r="L14" s="199"/>
      <c r="M14" s="78" t="str">
        <f>G20</f>
        <v>Mrs. Rees</v>
      </c>
      <c r="N14" s="87">
        <f>H20</f>
        <v>0</v>
      </c>
    </row>
    <row r="15" spans="1:16" ht="15" customHeight="1" x14ac:dyDescent="0.25">
      <c r="A15" s="173" t="s">
        <v>124</v>
      </c>
      <c r="B15" s="79"/>
      <c r="C15" s="93"/>
      <c r="D15" s="199"/>
      <c r="E15" s="199"/>
      <c r="F15" s="199"/>
      <c r="G15" s="199"/>
      <c r="H15" s="199"/>
      <c r="I15" s="199"/>
      <c r="J15" s="199"/>
      <c r="K15" s="199"/>
      <c r="L15" s="199"/>
      <c r="M15" s="78">
        <f t="shared" ref="M15:N18" si="0">G3</f>
        <v>0</v>
      </c>
      <c r="N15" s="87">
        <f t="shared" si="0"/>
        <v>0</v>
      </c>
    </row>
    <row r="16" spans="1:16" ht="15" customHeight="1" x14ac:dyDescent="0.25">
      <c r="A16" s="174"/>
      <c r="B16" s="79" t="s">
        <v>131</v>
      </c>
      <c r="C16" s="97"/>
      <c r="D16" s="199"/>
      <c r="E16" s="199"/>
      <c r="F16" s="199"/>
      <c r="G16" s="199"/>
      <c r="H16" s="199"/>
      <c r="I16" s="199"/>
      <c r="J16" s="199"/>
      <c r="K16" s="199"/>
      <c r="L16" s="199"/>
      <c r="M16" s="78">
        <f t="shared" si="0"/>
        <v>0</v>
      </c>
      <c r="N16" s="87">
        <f t="shared" si="0"/>
        <v>0</v>
      </c>
    </row>
    <row r="17" spans="1:14" ht="15.75" customHeight="1" thickBot="1" x14ac:dyDescent="0.3">
      <c r="A17" s="175"/>
      <c r="B17" s="91"/>
      <c r="C17" s="98"/>
      <c r="D17" s="199"/>
      <c r="E17" s="199"/>
      <c r="F17" s="199"/>
      <c r="G17" s="199"/>
      <c r="H17" s="199"/>
      <c r="I17" s="199"/>
      <c r="J17" s="199"/>
      <c r="K17" s="199"/>
      <c r="L17" s="199"/>
      <c r="M17" s="78">
        <f t="shared" si="0"/>
        <v>0</v>
      </c>
      <c r="N17" s="87">
        <f t="shared" si="0"/>
        <v>0</v>
      </c>
    </row>
    <row r="18" spans="1:14" x14ac:dyDescent="0.25">
      <c r="A18" s="168" t="s">
        <v>132</v>
      </c>
      <c r="B18" s="169"/>
      <c r="C18" s="99"/>
      <c r="D18" s="199"/>
      <c r="E18" s="199"/>
      <c r="F18" s="199"/>
      <c r="G18" s="199"/>
      <c r="H18" s="199"/>
      <c r="I18" s="199"/>
      <c r="J18" s="199"/>
      <c r="K18" s="199"/>
      <c r="L18" s="199"/>
      <c r="M18" s="78">
        <f t="shared" si="0"/>
        <v>0</v>
      </c>
      <c r="N18" s="87">
        <f t="shared" si="0"/>
        <v>0</v>
      </c>
    </row>
    <row r="19" spans="1:14" ht="24" thickBot="1" x14ac:dyDescent="0.4">
      <c r="A19" s="100"/>
      <c r="B19" s="91"/>
      <c r="C19" s="98"/>
      <c r="D19" s="199"/>
      <c r="E19" s="199"/>
      <c r="F19" s="199"/>
      <c r="G19" s="212" t="s">
        <v>118</v>
      </c>
      <c r="H19" s="212"/>
      <c r="I19" s="213"/>
      <c r="J19" s="213"/>
      <c r="K19" s="199"/>
      <c r="L19" s="199"/>
    </row>
    <row r="20" spans="1:14" x14ac:dyDescent="0.25">
      <c r="A20" s="199"/>
      <c r="B20" s="199"/>
      <c r="C20" s="199"/>
      <c r="D20" s="199"/>
      <c r="E20" s="101" t="s">
        <v>137</v>
      </c>
      <c r="F20" s="102" t="s">
        <v>136</v>
      </c>
      <c r="G20" s="107" t="s">
        <v>119</v>
      </c>
      <c r="H20" s="108">
        <f>ROUND(C14,0)+K25</f>
        <v>0</v>
      </c>
      <c r="I20" s="109" t="s">
        <v>138</v>
      </c>
      <c r="J20" s="110" t="s">
        <v>139</v>
      </c>
      <c r="K20" s="78" t="s">
        <v>76</v>
      </c>
      <c r="L20" s="199"/>
    </row>
    <row r="21" spans="1:14" x14ac:dyDescent="0.25">
      <c r="A21" s="199"/>
      <c r="B21" s="199"/>
      <c r="C21" s="210"/>
      <c r="D21" s="199"/>
      <c r="E21" s="103"/>
      <c r="F21" s="104"/>
      <c r="G21" s="111">
        <f>G3</f>
        <v>0</v>
      </c>
      <c r="H21" s="112">
        <f>ROUND(IF(G11=M11,N11,H3),0)-K21</f>
        <v>0</v>
      </c>
      <c r="I21" s="113">
        <f>E21*0.25</f>
        <v>0</v>
      </c>
      <c r="J21" s="114">
        <f>F21*0.5</f>
        <v>0</v>
      </c>
      <c r="K21" s="87">
        <f>SUM(I21:J21)</f>
        <v>0</v>
      </c>
      <c r="L21" s="199"/>
    </row>
    <row r="22" spans="1:14" x14ac:dyDescent="0.25">
      <c r="A22" s="199"/>
      <c r="B22" s="199"/>
      <c r="C22" s="199"/>
      <c r="D22" s="199"/>
      <c r="E22" s="103"/>
      <c r="F22" s="104"/>
      <c r="G22" s="111">
        <f>G4</f>
        <v>0</v>
      </c>
      <c r="H22" s="112">
        <f>ROUND(IF(G11=M11,N11,H4),0)-K22</f>
        <v>0</v>
      </c>
      <c r="I22" s="113">
        <f t="shared" ref="I22:I24" si="1">E22*0.25</f>
        <v>0</v>
      </c>
      <c r="J22" s="114">
        <f t="shared" ref="J22:J24" si="2">F22*0.5</f>
        <v>0</v>
      </c>
      <c r="K22" s="87">
        <f t="shared" ref="K22:K24" si="3">SUM(I22:J22)</f>
        <v>0</v>
      </c>
      <c r="L22" s="199"/>
    </row>
    <row r="23" spans="1:14" x14ac:dyDescent="0.25">
      <c r="A23" s="209" t="s">
        <v>174</v>
      </c>
      <c r="B23" s="199"/>
      <c r="C23" s="199"/>
      <c r="D23" s="199"/>
      <c r="E23" s="103"/>
      <c r="F23" s="104"/>
      <c r="G23" s="111">
        <f>G5</f>
        <v>0</v>
      </c>
      <c r="H23" s="112">
        <f>ROUND(IF(G11=M11,N11,H5),0)-K23</f>
        <v>0</v>
      </c>
      <c r="I23" s="113">
        <f t="shared" si="1"/>
        <v>0</v>
      </c>
      <c r="J23" s="114">
        <f t="shared" si="2"/>
        <v>0</v>
      </c>
      <c r="K23" s="87">
        <f t="shared" si="3"/>
        <v>0</v>
      </c>
      <c r="L23" s="199"/>
    </row>
    <row r="24" spans="1:14" x14ac:dyDescent="0.25">
      <c r="A24" s="211" t="s">
        <v>175</v>
      </c>
      <c r="B24" s="199"/>
      <c r="C24" s="199"/>
      <c r="D24" s="199"/>
      <c r="E24" s="103"/>
      <c r="F24" s="104"/>
      <c r="G24" s="115">
        <f>G6</f>
        <v>0</v>
      </c>
      <c r="H24" s="112">
        <f>ROUND(IF(G11=M11,N11,H6),0)-K24</f>
        <v>0</v>
      </c>
      <c r="I24" s="113">
        <f t="shared" si="1"/>
        <v>0</v>
      </c>
      <c r="J24" s="114">
        <f t="shared" si="2"/>
        <v>0</v>
      </c>
      <c r="K24" s="87">
        <f t="shared" si="3"/>
        <v>0</v>
      </c>
      <c r="L24" s="199"/>
    </row>
    <row r="25" spans="1:14" x14ac:dyDescent="0.25">
      <c r="A25" s="211" t="s">
        <v>176</v>
      </c>
      <c r="B25" s="199"/>
      <c r="C25" s="199"/>
      <c r="D25" s="199"/>
      <c r="E25" s="199"/>
      <c r="F25" s="204"/>
      <c r="G25" s="116" t="s">
        <v>129</v>
      </c>
      <c r="H25" s="117">
        <f>SUM(H20:H24)</f>
        <v>0</v>
      </c>
      <c r="I25" s="182"/>
      <c r="J25" s="182"/>
      <c r="K25" s="87">
        <f>SUM(K21:K24)</f>
        <v>0</v>
      </c>
      <c r="L25" s="199"/>
    </row>
    <row r="26" spans="1:14" x14ac:dyDescent="0.25">
      <c r="A26" s="199"/>
      <c r="B26" s="199"/>
      <c r="C26" s="199"/>
      <c r="D26" s="199"/>
      <c r="E26" s="199"/>
      <c r="F26" s="199"/>
      <c r="G26" s="199"/>
      <c r="H26" s="199"/>
      <c r="I26" s="199"/>
      <c r="J26" s="199"/>
      <c r="K26" s="199"/>
      <c r="L26" s="199"/>
    </row>
    <row r="27" spans="1:14" x14ac:dyDescent="0.25">
      <c r="A27" s="199"/>
      <c r="B27" s="199"/>
      <c r="C27" s="199"/>
      <c r="D27" s="199"/>
      <c r="E27" s="199"/>
      <c r="F27" s="199"/>
      <c r="G27" s="211" t="s">
        <v>125</v>
      </c>
      <c r="H27" s="199"/>
      <c r="I27" s="199"/>
      <c r="J27" s="199"/>
      <c r="K27" s="199"/>
      <c r="L27" s="199"/>
    </row>
    <row r="28" spans="1:14" x14ac:dyDescent="0.25">
      <c r="A28" s="199"/>
      <c r="B28" s="199"/>
      <c r="C28" s="199"/>
      <c r="D28" s="199"/>
      <c r="E28" s="199"/>
      <c r="F28" s="199"/>
      <c r="G28" s="211" t="s">
        <v>126</v>
      </c>
      <c r="H28" s="199"/>
      <c r="I28" s="199"/>
      <c r="J28" s="199"/>
      <c r="K28" s="199"/>
      <c r="L28" s="199"/>
    </row>
    <row r="29" spans="1:14" x14ac:dyDescent="0.25">
      <c r="A29" s="199"/>
      <c r="B29" s="199"/>
      <c r="C29" s="199"/>
      <c r="D29" s="199"/>
      <c r="E29" s="199"/>
      <c r="F29" s="199"/>
      <c r="G29" s="211" t="s">
        <v>127</v>
      </c>
      <c r="H29" s="199"/>
      <c r="I29" s="199"/>
      <c r="J29" s="199"/>
      <c r="K29" s="199"/>
      <c r="L29" s="199"/>
    </row>
    <row r="30" spans="1:14" x14ac:dyDescent="0.25">
      <c r="A30" s="199"/>
      <c r="B30" s="199"/>
      <c r="C30" s="199"/>
      <c r="D30" s="199"/>
      <c r="E30" s="199"/>
      <c r="F30" s="199"/>
      <c r="G30" s="211" t="s">
        <v>128</v>
      </c>
      <c r="H30" s="199"/>
      <c r="I30" s="199"/>
      <c r="J30" s="199"/>
      <c r="K30" s="199"/>
      <c r="L30" s="199"/>
    </row>
    <row r="31" spans="1:14" x14ac:dyDescent="0.25">
      <c r="A31" s="199"/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</row>
  </sheetData>
  <mergeCells count="8">
    <mergeCell ref="G19:H19"/>
    <mergeCell ref="G1:I1"/>
    <mergeCell ref="G11:I11"/>
    <mergeCell ref="A1:C1"/>
    <mergeCell ref="A18:B18"/>
    <mergeCell ref="A3:A6"/>
    <mergeCell ref="A15:A17"/>
    <mergeCell ref="A7:A14"/>
  </mergeCells>
  <dataValidations count="1">
    <dataValidation type="list" allowBlank="1" showInputMessage="1" showErrorMessage="1" sqref="G11">
      <formula1>$M$11:$M$12</formula1>
    </dataValidation>
  </dataValidations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Score Sheet</vt:lpstr>
      <vt:lpstr>P-1</vt:lpstr>
      <vt:lpstr>P-2</vt:lpstr>
      <vt:lpstr>P-3</vt:lpstr>
      <vt:lpstr>P-4</vt:lpstr>
      <vt:lpstr>P-5</vt:lpstr>
      <vt:lpstr>P-6</vt:lpstr>
      <vt:lpstr>P-7</vt:lpstr>
      <vt:lpstr>'P-2'!Print_Area</vt:lpstr>
      <vt:lpstr>'P-3'!Print_Area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Megan Rees</cp:lastModifiedBy>
  <cp:lastPrinted>2016-12-02T23:59:33Z</cp:lastPrinted>
  <dcterms:created xsi:type="dcterms:W3CDTF">2016-11-24T02:51:49Z</dcterms:created>
  <dcterms:modified xsi:type="dcterms:W3CDTF">2017-01-09T18:42:56Z</dcterms:modified>
</cp:coreProperties>
</file>